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470" windowHeight="13545" activeTab="0"/>
  </bookViews>
  <sheets>
    <sheet name="Original data" sheetId="1" r:id="rId1"/>
    <sheet name="Allele data" sheetId="2" r:id="rId2"/>
    <sheet name="Correction table" sheetId="3" r:id="rId3"/>
  </sheets>
  <definedNames>
    <definedName name="results">'Correction table'!$A$1:$F$618</definedName>
  </definedNames>
  <calcPr fullCalcOnLoad="1"/>
</workbook>
</file>

<file path=xl/sharedStrings.xml><?xml version="1.0" encoding="utf-8"?>
<sst xmlns="http://schemas.openxmlformats.org/spreadsheetml/2006/main" count="512" uniqueCount="218">
  <si>
    <t>STm-SSI01</t>
  </si>
  <si>
    <t>STm-SSI02</t>
  </si>
  <si>
    <t>STm-SSI03</t>
  </si>
  <si>
    <t>STm-SSI04</t>
  </si>
  <si>
    <t>STm-SSI05</t>
  </si>
  <si>
    <t>STm-SSI06</t>
  </si>
  <si>
    <t>STm-SSI07</t>
  </si>
  <si>
    <t>STm-SSI08</t>
  </si>
  <si>
    <t>STm-SSI09</t>
  </si>
  <si>
    <t>STm-SSI10</t>
  </si>
  <si>
    <t>STm-SSI11</t>
  </si>
  <si>
    <t>STm-SSI12</t>
  </si>
  <si>
    <t>STm-SSI13</t>
  </si>
  <si>
    <t>STm-SSI14</t>
  </si>
  <si>
    <t>STm-SSI15</t>
  </si>
  <si>
    <t>STm-SSI16</t>
  </si>
  <si>
    <t>STm-SSI17</t>
  </si>
  <si>
    <t>STm-SSI18</t>
  </si>
  <si>
    <t>STm-SSI19</t>
  </si>
  <si>
    <t>STm-SSI20</t>
  </si>
  <si>
    <t>STm-SSI21</t>
  </si>
  <si>
    <t>STm-SSI22</t>
  </si>
  <si>
    <t>STm-SSI23</t>
  </si>
  <si>
    <t>STm-SSI24</t>
  </si>
  <si>
    <t>STm-SSI25</t>
  </si>
  <si>
    <t>STm-SSI26</t>
  </si>
  <si>
    <t>STm-SSI27</t>
  </si>
  <si>
    <t>STm-SSI28</t>
  </si>
  <si>
    <t>STm-SSI29</t>
  </si>
  <si>
    <t>STm-SSI30</t>
  </si>
  <si>
    <t>STm-SSI31</t>
  </si>
  <si>
    <t>6</t>
  </si>
  <si>
    <t>9</t>
  </si>
  <si>
    <t>13</t>
  </si>
  <si>
    <t>10</t>
  </si>
  <si>
    <t>0211</t>
  </si>
  <si>
    <t>7</t>
  </si>
  <si>
    <t>15</t>
  </si>
  <si>
    <t>12</t>
  </si>
  <si>
    <t>0311</t>
  </si>
  <si>
    <t>8</t>
  </si>
  <si>
    <t>11</t>
  </si>
  <si>
    <t>-1</t>
  </si>
  <si>
    <t>14</t>
  </si>
  <si>
    <t>3</t>
  </si>
  <si>
    <t>21</t>
  </si>
  <si>
    <t>16</t>
  </si>
  <si>
    <t>24</t>
  </si>
  <si>
    <t>19</t>
  </si>
  <si>
    <t>2</t>
  </si>
  <si>
    <t>23</t>
  </si>
  <si>
    <t>0212</t>
  </si>
  <si>
    <t>0111</t>
  </si>
  <si>
    <t>26</t>
  </si>
  <si>
    <t>25</t>
  </si>
  <si>
    <t>0312</t>
  </si>
  <si>
    <t>29</t>
  </si>
  <si>
    <t>4</t>
  </si>
  <si>
    <t>5</t>
  </si>
  <si>
    <t>0314</t>
  </si>
  <si>
    <t>20</t>
  </si>
  <si>
    <t>0012</t>
  </si>
  <si>
    <t>0310</t>
  </si>
  <si>
    <t>17</t>
  </si>
  <si>
    <t>0105</t>
  </si>
  <si>
    <t>0106</t>
  </si>
  <si>
    <t>0011</t>
  </si>
  <si>
    <t>0008</t>
  </si>
  <si>
    <t>31</t>
  </si>
  <si>
    <t>0009</t>
  </si>
  <si>
    <t>0511</t>
  </si>
  <si>
    <t>235</t>
  </si>
  <si>
    <t>198</t>
  </si>
  <si>
    <t>342</t>
  </si>
  <si>
    <t>371</t>
  </si>
  <si>
    <t>490</t>
  </si>
  <si>
    <t>207</t>
  </si>
  <si>
    <t>271</t>
  </si>
  <si>
    <t>336</t>
  </si>
  <si>
    <t>383</t>
  </si>
  <si>
    <t>517</t>
  </si>
  <si>
    <t>216</t>
  </si>
  <si>
    <t>247</t>
  </si>
  <si>
    <t>225</t>
  </si>
  <si>
    <t>265</t>
  </si>
  <si>
    <t>171</t>
  </si>
  <si>
    <t>253</t>
  </si>
  <si>
    <t>330</t>
  </si>
  <si>
    <t>437</t>
  </si>
  <si>
    <t>277</t>
  </si>
  <si>
    <t>455</t>
  </si>
  <si>
    <t>295</t>
  </si>
  <si>
    <t>324</t>
  </si>
  <si>
    <t>307</t>
  </si>
  <si>
    <t>162</t>
  </si>
  <si>
    <t>319</t>
  </si>
  <si>
    <t>389</t>
  </si>
  <si>
    <t>523</t>
  </si>
  <si>
    <t>325</t>
  </si>
  <si>
    <t>463</t>
  </si>
  <si>
    <t>337</t>
  </si>
  <si>
    <t>306</t>
  </si>
  <si>
    <t>359</t>
  </si>
  <si>
    <t>365</t>
  </si>
  <si>
    <t>348</t>
  </si>
  <si>
    <t>377</t>
  </si>
  <si>
    <t>354</t>
  </si>
  <si>
    <t>449</t>
  </si>
  <si>
    <t>408</t>
  </si>
  <si>
    <t>241</t>
  </si>
  <si>
    <t>414</t>
  </si>
  <si>
    <t>550</t>
  </si>
  <si>
    <t>438</t>
  </si>
  <si>
    <t>335</t>
  </si>
  <si>
    <t>341</t>
  </si>
  <si>
    <t>485</t>
  </si>
  <si>
    <t>180</t>
  </si>
  <si>
    <t>300</t>
  </si>
  <si>
    <t>616</t>
  </si>
  <si>
    <t>301</t>
  </si>
  <si>
    <t>469</t>
  </si>
  <si>
    <t>318</t>
  </si>
  <si>
    <t>395</t>
  </si>
  <si>
    <t>484</t>
  </si>
  <si>
    <t>283</t>
  </si>
  <si>
    <t>312</t>
  </si>
  <si>
    <t>347</t>
  </si>
  <si>
    <t>298</t>
  </si>
  <si>
    <t>378</t>
  </si>
  <si>
    <t>407</t>
  </si>
  <si>
    <t>189</t>
  </si>
  <si>
    <t>436</t>
  </si>
  <si>
    <t>259</t>
  </si>
  <si>
    <t>353</t>
  </si>
  <si>
    <t>223</t>
  </si>
  <si>
    <t>360</t>
  </si>
  <si>
    <t>497</t>
  </si>
  <si>
    <t>211</t>
  </si>
  <si>
    <t>288</t>
  </si>
  <si>
    <t>370</t>
  </si>
  <si>
    <t>571</t>
  </si>
  <si>
    <t>3-allele</t>
  </si>
  <si>
    <t>9-allele</t>
  </si>
  <si>
    <t>5-allele</t>
  </si>
  <si>
    <t>6-allele</t>
  </si>
  <si>
    <t>10-allele</t>
  </si>
  <si>
    <t>9-seq</t>
  </si>
  <si>
    <t>5-seq</t>
  </si>
  <si>
    <t>6-seq</t>
  </si>
  <si>
    <t>10-seq</t>
  </si>
  <si>
    <t>3-seq</t>
  </si>
  <si>
    <t>9-diff</t>
  </si>
  <si>
    <t>5-diff</t>
  </si>
  <si>
    <t>6-diff</t>
  </si>
  <si>
    <t>10-diff</t>
  </si>
  <si>
    <t>3-diff</t>
  </si>
  <si>
    <t>STTR9</t>
  </si>
  <si>
    <t>STTR5</t>
  </si>
  <si>
    <t>STTR6</t>
  </si>
  <si>
    <t>STTR10</t>
  </si>
  <si>
    <t>STTR3</t>
  </si>
  <si>
    <t>Differences between measured and true values</t>
  </si>
  <si>
    <t>Rep. Length</t>
  </si>
  <si>
    <t>Flanking size</t>
  </si>
  <si>
    <t>Rep. Length2</t>
  </si>
  <si>
    <t>Real length</t>
  </si>
  <si>
    <t>Measured</t>
  </si>
  <si>
    <t>Error</t>
  </si>
  <si>
    <t>Compensation</t>
  </si>
  <si>
    <t># of repeats</t>
  </si>
  <si>
    <t>x27</t>
  </si>
  <si>
    <t>x33</t>
  </si>
  <si>
    <t>Ref#</t>
  </si>
  <si>
    <t>Ideally you have repeated the measurements</t>
  </si>
  <si>
    <t>and are using an average from your own data</t>
  </si>
  <si>
    <t>Creating compensation schemes by using a sliding average</t>
  </si>
  <si>
    <t>The correction tables are automatically</t>
  </si>
  <si>
    <t>The values pre-filled are from our</t>
  </si>
  <si>
    <t>ABI 3130XL, using pop7</t>
  </si>
  <si>
    <t>But note that you should</t>
  </si>
  <si>
    <t>Stdev</t>
  </si>
  <si>
    <t>Check the graph with the compensation</t>
  </si>
  <si>
    <t>values and see that there are no obvious outliers</t>
  </si>
  <si>
    <t>two point floating average, feel free to modify it</t>
  </si>
  <si>
    <t>into something you like better</t>
  </si>
  <si>
    <t>The values in the compensation column are what</t>
  </si>
  <si>
    <t>get the true size</t>
  </si>
  <si>
    <t>column present to assist in finding problems</t>
  </si>
  <si>
    <t>present in the reference set, there is a blue Stdev</t>
  </si>
  <si>
    <t>Where multiple examples of the same size are</t>
  </si>
  <si>
    <t>should be subtracted from the original value in order to</t>
  </si>
  <si>
    <t>the analysis document "STm allele assigning template"</t>
  </si>
  <si>
    <t>usually be spotted in the graph below right</t>
  </si>
  <si>
    <t>Beware that in STm-SSI24, STTR3 is actually</t>
  </si>
  <si>
    <t>generated and can now be simply copy-pasted into</t>
  </si>
  <si>
    <t>shorter than STTR5!</t>
  </si>
  <si>
    <t>Correct length (bp)</t>
  </si>
  <si>
    <t>Difference measured-correct length</t>
  </si>
  <si>
    <t>Measured length with your equipment</t>
  </si>
  <si>
    <t>USE YOUR OWN VALUES!!</t>
  </si>
  <si>
    <t>If you do not have results from the complete reference set</t>
  </si>
  <si>
    <t>keep in mind that corresponding cells in Sheet "original data"</t>
  </si>
  <si>
    <t>Abscence of fragment should be denoted with</t>
  </si>
  <si>
    <t>empty cells, not 0 or any other character</t>
  </si>
  <si>
    <t>The created correction table found on the next sheet</t>
  </si>
  <si>
    <t xml:space="preserve">can be used directly in the Excel template called </t>
  </si>
  <si>
    <t>STm allele assigning template.XLT</t>
  </si>
  <si>
    <t>STm-SSI32</t>
  </si>
  <si>
    <t>STm-SSI33</t>
  </si>
  <si>
    <t>Allele name</t>
  </si>
  <si>
    <t>0112</t>
  </si>
  <si>
    <t>The compensation model used here is a</t>
  </si>
  <si>
    <t>columns "Difference measured-correct length" must be deleted</t>
  </si>
  <si>
    <t>396</t>
  </si>
  <si>
    <t>STm MLVA compensations table creator v3</t>
  </si>
  <si>
    <t>Add your own data to the yellow field.</t>
  </si>
  <si>
    <t>You should use decimals in order to get a good compensation table.</t>
  </si>
  <si>
    <t>New mutations, errounously keyed in results etc can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</si>
</sst>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5.5"/>
      <name val="Arial"/>
      <family val="0"/>
    </font>
    <font>
      <sz val="20"/>
      <name val="Arial"/>
      <family val="0"/>
    </font>
    <font>
      <sz val="14"/>
      <name val="Arial"/>
      <family val="0"/>
    </font>
    <font>
      <b/>
      <sz val="14.25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7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2" borderId="0" xfId="0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13" xfId="0" applyNumberFormat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2" fontId="0" fillId="2" borderId="14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 applyProtection="1">
      <alignment/>
      <protection locked="0"/>
    </xf>
    <xf numFmtId="0" fontId="0" fillId="0" borderId="9" xfId="0" applyFill="1" applyBorder="1" applyAlignment="1">
      <alignment horizontal="left"/>
    </xf>
    <xf numFmtId="0" fontId="0" fillId="2" borderId="2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solid">
          <bgColor rgb="FFFFFF9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Values plotted - just for a visual check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STTR9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'Original data'!$G$4:$G$36</c:f>
              <c:strCache/>
            </c:strRef>
          </c:xVal>
          <c:yVal>
            <c:numRef>
              <c:f>'Original data'!$B$4:$B$36</c:f>
              <c:numCache/>
            </c:numRef>
          </c:yVal>
          <c:smooth val="0"/>
        </c:ser>
        <c:ser>
          <c:idx val="1"/>
          <c:order val="1"/>
          <c:tx>
            <c:v>STTR5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'Original data'!$H$4:$H$36</c:f>
              <c:strCache/>
            </c:strRef>
          </c:xVal>
          <c:yVal>
            <c:numRef>
              <c:f>'Original data'!$C$4:$C$36</c:f>
              <c:numCache/>
            </c:numRef>
          </c:yVal>
          <c:smooth val="0"/>
        </c:ser>
        <c:ser>
          <c:idx val="2"/>
          <c:order val="2"/>
          <c:tx>
            <c:v>STTR6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'Original data'!$I$4:$I$36</c:f>
              <c:strCache/>
            </c:strRef>
          </c:xVal>
          <c:yVal>
            <c:numRef>
              <c:f>'Original data'!$D$4:$D$36</c:f>
              <c:numCache/>
            </c:numRef>
          </c:yVal>
          <c:smooth val="0"/>
        </c:ser>
        <c:ser>
          <c:idx val="3"/>
          <c:order val="3"/>
          <c:tx>
            <c:v>STTR10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'Original data'!$J$4:$J$36</c:f>
              <c:strCache/>
            </c:strRef>
          </c:xVal>
          <c:yVal>
            <c:numRef>
              <c:f>'Original data'!$E$4:$E$36</c:f>
              <c:numCache/>
            </c:numRef>
          </c:yVal>
          <c:smooth val="0"/>
        </c:ser>
        <c:axId val="65154980"/>
        <c:axId val="49523909"/>
      </c:scatterChart>
      <c:val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23909"/>
        <c:crosses val="autoZero"/>
        <c:crossBetween val="midCat"/>
        <c:dispUnits/>
      </c:valAx>
      <c:valAx>
        <c:axId val="49523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4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Errors in measurements for each point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STTR9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'Original data'!$B$4:$B$36</c:f>
              <c:numCache/>
            </c:numRef>
          </c:xVal>
          <c:yVal>
            <c:numRef>
              <c:f>'Original data'!$Q$4:$Q$36</c:f>
              <c:numCache/>
            </c:numRef>
          </c:yVal>
          <c:smooth val="0"/>
        </c:ser>
        <c:ser>
          <c:idx val="1"/>
          <c:order val="1"/>
          <c:tx>
            <c:v>STTR5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'Original data'!$C$4:$C$36</c:f>
              <c:numCache/>
            </c:numRef>
          </c:xVal>
          <c:yVal>
            <c:numRef>
              <c:f>'Original data'!$R$4:$R$36</c:f>
              <c:numCache/>
            </c:numRef>
          </c:yVal>
          <c:smooth val="0"/>
        </c:ser>
        <c:ser>
          <c:idx val="2"/>
          <c:order val="2"/>
          <c:tx>
            <c:v>STTR6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'Original data'!$D$4:$D$36</c:f>
              <c:numCache/>
            </c:numRef>
          </c:xVal>
          <c:yVal>
            <c:numRef>
              <c:f>'Original data'!$S$4:$S$36</c:f>
              <c:numCache/>
            </c:numRef>
          </c:yVal>
          <c:smooth val="0"/>
        </c:ser>
        <c:ser>
          <c:idx val="3"/>
          <c:order val="3"/>
          <c:tx>
            <c:v>STTR10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'Original data'!$E$4:$E$36</c:f>
              <c:numCache/>
            </c:numRef>
          </c:xVal>
          <c:yVal>
            <c:numRef>
              <c:f>'Original data'!$T$4:$T$36</c:f>
              <c:numCache/>
            </c:numRef>
          </c:yVal>
          <c:smooth val="0"/>
        </c:ser>
        <c:ser>
          <c:idx val="4"/>
          <c:order val="4"/>
          <c:tx>
            <c:v>STTR3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'Original data'!$F$4:$F$36</c:f>
              <c:numCache/>
            </c:numRef>
          </c:xVal>
          <c:yVal>
            <c:numRef>
              <c:f>'Original data'!$U$4:$U$36</c:f>
              <c:numCache/>
            </c:numRef>
          </c:yVal>
          <c:smooth val="0"/>
        </c:ser>
        <c:axId val="43061998"/>
        <c:axId val="52013663"/>
      </c:scatterChart>
      <c:valAx>
        <c:axId val="43061998"/>
        <c:scaling>
          <c:orientation val="minMax"/>
          <c:max val="650"/>
          <c:min val="150"/>
        </c:scaling>
        <c:axPos val="b"/>
        <c:delete val="0"/>
        <c:numFmt formatCode="General" sourceLinked="1"/>
        <c:majorTickMark val="out"/>
        <c:minorTickMark val="none"/>
        <c:tickLblPos val="nextTo"/>
        <c:crossAx val="52013663"/>
        <c:crosses val="autoZero"/>
        <c:crossBetween val="midCat"/>
        <c:dispUnits/>
      </c:valAx>
      <c:valAx>
        <c:axId val="5201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Compensation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'Allele data'!$A$3</c:f>
              <c:strCache>
                <c:ptCount val="1"/>
                <c:pt idx="0">
                  <c:v>STTR9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'Allele data'!$B$8:$B$15</c:f>
              <c:numCache/>
            </c:numRef>
          </c:xVal>
          <c:yVal>
            <c:numRef>
              <c:f>'Allele data'!$F$8:$F$15</c:f>
              <c:numCache/>
            </c:numRef>
          </c:yVal>
          <c:smooth val="0"/>
        </c:ser>
        <c:ser>
          <c:idx val="1"/>
          <c:order val="1"/>
          <c:tx>
            <c:strRef>
              <c:f>'Allele data'!$H$3</c:f>
              <c:strCache>
                <c:ptCount val="1"/>
                <c:pt idx="0">
                  <c:v>STTR5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'Allele data'!$I$8:$I$24</c:f>
              <c:numCache/>
            </c:numRef>
          </c:xVal>
          <c:yVal>
            <c:numRef>
              <c:f>'Allele data'!$M$8:$M$24</c:f>
              <c:numCache/>
            </c:numRef>
          </c:yVal>
          <c:smooth val="0"/>
        </c:ser>
        <c:ser>
          <c:idx val="2"/>
          <c:order val="2"/>
          <c:tx>
            <c:strRef>
              <c:f>'Allele data'!$O$3</c:f>
              <c:strCache>
                <c:ptCount val="1"/>
                <c:pt idx="0">
                  <c:v>STTR6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'Allele data'!$P$8:$P$25</c:f>
              <c:numCache/>
            </c:numRef>
          </c:xVal>
          <c:yVal>
            <c:numRef>
              <c:f>'Allele data'!$T$8:$T$25</c:f>
              <c:numCache/>
            </c:numRef>
          </c:yVal>
          <c:smooth val="0"/>
        </c:ser>
        <c:ser>
          <c:idx val="3"/>
          <c:order val="3"/>
          <c:tx>
            <c:strRef>
              <c:f>'Allele data'!$V$3</c:f>
              <c:strCache>
                <c:ptCount val="1"/>
                <c:pt idx="0">
                  <c:v>STTR10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'Allele data'!$W$8:$W$25</c:f>
              <c:numCache/>
            </c:numRef>
          </c:xVal>
          <c:yVal>
            <c:numRef>
              <c:f>'Allele data'!$AA$8:$AA$25</c:f>
              <c:numCache/>
            </c:numRef>
          </c:yVal>
          <c:smooth val="0"/>
        </c:ser>
        <c:ser>
          <c:idx val="4"/>
          <c:order val="4"/>
          <c:tx>
            <c:strRef>
              <c:f>'Allele data'!$AC$3</c:f>
              <c:strCache>
                <c:ptCount val="1"/>
                <c:pt idx="0">
                  <c:v>STTR3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'Allele data'!$AD$8:$AD$22</c:f>
              <c:numCache/>
            </c:numRef>
          </c:xVal>
          <c:yVal>
            <c:numRef>
              <c:f>'Allele data'!$AJ$8:$AJ$22</c:f>
              <c:numCache/>
            </c:numRef>
          </c:yVal>
          <c:smooth val="0"/>
        </c:ser>
        <c:axId val="65469784"/>
        <c:axId val="52357145"/>
      </c:scatterChart>
      <c:valAx>
        <c:axId val="65469784"/>
        <c:scaling>
          <c:orientation val="minMax"/>
          <c:max val="650"/>
          <c:min val="120"/>
        </c:scaling>
        <c:axPos val="b"/>
        <c:delete val="0"/>
        <c:numFmt formatCode="General" sourceLinked="1"/>
        <c:majorTickMark val="out"/>
        <c:minorTickMark val="none"/>
        <c:tickLblPos val="nextTo"/>
        <c:crossAx val="52357145"/>
        <c:crossesAt val="-12"/>
        <c:crossBetween val="midCat"/>
        <c:dispUnits/>
      </c:valAx>
      <c:valAx>
        <c:axId val="52357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37</xdr:row>
      <xdr:rowOff>66675</xdr:rowOff>
    </xdr:from>
    <xdr:to>
      <xdr:col>15</xdr:col>
      <xdr:colOff>133350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333375" y="6467475"/>
        <a:ext cx="66865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209550</xdr:colOff>
      <xdr:row>37</xdr:row>
      <xdr:rowOff>57150</xdr:rowOff>
    </xdr:from>
    <xdr:to>
      <xdr:col>25</xdr:col>
      <xdr:colOff>161925</xdr:colOff>
      <xdr:row>66</xdr:row>
      <xdr:rowOff>19050</xdr:rowOff>
    </xdr:to>
    <xdr:graphicFrame>
      <xdr:nvGraphicFramePr>
        <xdr:cNvPr id="2" name="Chart 4"/>
        <xdr:cNvGraphicFramePr/>
      </xdr:nvGraphicFramePr>
      <xdr:xfrm>
        <a:off x="7096125" y="6457950"/>
        <a:ext cx="677227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24</xdr:row>
      <xdr:rowOff>133350</xdr:rowOff>
    </xdr:from>
    <xdr:to>
      <xdr:col>14</xdr:col>
      <xdr:colOff>533400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3943350" y="4219575"/>
        <a:ext cx="65151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7" width="6.8515625" style="0" customWidth="1"/>
    <col min="8" max="12" width="6.7109375" style="0" customWidth="1"/>
    <col min="13" max="21" width="5.8515625" style="0" customWidth="1"/>
    <col min="22" max="22" width="6.00390625" style="0" customWidth="1"/>
    <col min="23" max="23" width="42.8515625" style="0" customWidth="1"/>
  </cols>
  <sheetData>
    <row r="1" spans="2:23" ht="25.5">
      <c r="B1" s="8" t="s">
        <v>161</v>
      </c>
      <c r="W1" t="s">
        <v>214</v>
      </c>
    </row>
    <row r="2" spans="2:21" ht="32.25" customHeight="1">
      <c r="B2" s="67" t="s">
        <v>198</v>
      </c>
      <c r="C2" s="67"/>
      <c r="D2" s="67"/>
      <c r="E2" s="67"/>
      <c r="F2" s="67"/>
      <c r="G2" s="67" t="s">
        <v>209</v>
      </c>
      <c r="H2" s="67"/>
      <c r="I2" s="67"/>
      <c r="J2" s="67"/>
      <c r="K2" s="67"/>
      <c r="L2" s="67" t="s">
        <v>196</v>
      </c>
      <c r="M2" s="67"/>
      <c r="N2" s="67"/>
      <c r="O2" s="67"/>
      <c r="P2" s="67"/>
      <c r="Q2" s="67" t="s">
        <v>197</v>
      </c>
      <c r="R2" s="67"/>
      <c r="S2" s="67"/>
      <c r="T2" s="67"/>
      <c r="U2" s="67"/>
    </row>
    <row r="3" spans="1:23" ht="12.75">
      <c r="A3" s="4" t="s">
        <v>172</v>
      </c>
      <c r="B3" s="7" t="s">
        <v>156</v>
      </c>
      <c r="C3" s="7" t="s">
        <v>157</v>
      </c>
      <c r="D3" s="7" t="s">
        <v>158</v>
      </c>
      <c r="E3" s="7" t="s">
        <v>159</v>
      </c>
      <c r="F3" s="7" t="s">
        <v>160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141</v>
      </c>
      <c r="L3" s="4" t="s">
        <v>146</v>
      </c>
      <c r="M3" s="4" t="s">
        <v>147</v>
      </c>
      <c r="N3" s="4" t="s">
        <v>148</v>
      </c>
      <c r="O3" s="4" t="s">
        <v>149</v>
      </c>
      <c r="P3" s="4" t="s">
        <v>150</v>
      </c>
      <c r="Q3" s="4" t="s">
        <v>151</v>
      </c>
      <c r="R3" s="4" t="s">
        <v>152</v>
      </c>
      <c r="S3" s="4" t="s">
        <v>153</v>
      </c>
      <c r="T3" s="4" t="s">
        <v>154</v>
      </c>
      <c r="U3" s="4" t="s">
        <v>155</v>
      </c>
      <c r="W3" t="s">
        <v>215</v>
      </c>
    </row>
    <row r="4" spans="1:27" ht="12.75">
      <c r="A4" t="s">
        <v>0</v>
      </c>
      <c r="B4" s="61">
        <v>199.51</v>
      </c>
      <c r="C4" s="61">
        <v>233.75</v>
      </c>
      <c r="D4" s="61">
        <v>342.54</v>
      </c>
      <c r="E4" s="61">
        <v>376.73</v>
      </c>
      <c r="F4" s="61">
        <v>491.87</v>
      </c>
      <c r="G4" s="44" t="s">
        <v>31</v>
      </c>
      <c r="H4" s="44" t="s">
        <v>32</v>
      </c>
      <c r="I4" s="44" t="s">
        <v>33</v>
      </c>
      <c r="J4" s="44" t="s">
        <v>34</v>
      </c>
      <c r="K4" s="1" t="s">
        <v>35</v>
      </c>
      <c r="L4" s="1" t="s">
        <v>72</v>
      </c>
      <c r="M4" s="1" t="s">
        <v>71</v>
      </c>
      <c r="N4" s="1" t="s">
        <v>73</v>
      </c>
      <c r="O4" s="1" t="s">
        <v>74</v>
      </c>
      <c r="P4" s="1" t="s">
        <v>75</v>
      </c>
      <c r="Q4" s="2">
        <f>B4-L4</f>
        <v>1.509999999999991</v>
      </c>
      <c r="R4" s="2">
        <f aca="true" t="shared" si="0" ref="R4:R34">C4-M4</f>
        <v>-1.25</v>
      </c>
      <c r="S4" s="2">
        <f aca="true" t="shared" si="1" ref="S4:S34">D4-N4</f>
        <v>0.5400000000000205</v>
      </c>
      <c r="T4" s="2">
        <f aca="true" t="shared" si="2" ref="T4:T34">E4-O4</f>
        <v>5.730000000000018</v>
      </c>
      <c r="U4" s="2">
        <f aca="true" t="shared" si="3" ref="U4:U34">F4-P4</f>
        <v>1.8700000000000045</v>
      </c>
      <c r="V4" s="3"/>
      <c r="W4" s="1" t="s">
        <v>216</v>
      </c>
      <c r="X4" s="1"/>
      <c r="Y4" s="1"/>
      <c r="Z4" s="1"/>
      <c r="AA4" s="1"/>
    </row>
    <row r="5" spans="1:27" ht="12.75">
      <c r="A5" t="s">
        <v>1</v>
      </c>
      <c r="B5" s="61">
        <v>208.61</v>
      </c>
      <c r="C5" s="61">
        <v>270.53</v>
      </c>
      <c r="D5" s="61">
        <v>336.57</v>
      </c>
      <c r="E5" s="61">
        <v>388.95</v>
      </c>
      <c r="F5" s="61">
        <v>518.79</v>
      </c>
      <c r="G5" s="44" t="s">
        <v>36</v>
      </c>
      <c r="H5" s="44" t="s">
        <v>37</v>
      </c>
      <c r="I5" s="44" t="s">
        <v>38</v>
      </c>
      <c r="J5" s="44" t="s">
        <v>38</v>
      </c>
      <c r="K5" s="1" t="s">
        <v>39</v>
      </c>
      <c r="L5" s="1" t="s">
        <v>76</v>
      </c>
      <c r="M5" s="1" t="s">
        <v>77</v>
      </c>
      <c r="N5" s="1" t="s">
        <v>78</v>
      </c>
      <c r="O5" s="1" t="s">
        <v>79</v>
      </c>
      <c r="P5" s="1" t="s">
        <v>80</v>
      </c>
      <c r="Q5" s="2">
        <f aca="true" t="shared" si="4" ref="Q5:Q34">B5-L5</f>
        <v>1.6100000000000136</v>
      </c>
      <c r="R5" s="2">
        <f t="shared" si="0"/>
        <v>-0.4700000000000273</v>
      </c>
      <c r="S5" s="2">
        <f t="shared" si="1"/>
        <v>0.5699999999999932</v>
      </c>
      <c r="T5" s="2">
        <f t="shared" si="2"/>
        <v>5.949999999999989</v>
      </c>
      <c r="U5" s="2">
        <f t="shared" si="3"/>
        <v>1.7899999999999636</v>
      </c>
      <c r="V5" s="3"/>
      <c r="W5" s="1" t="s">
        <v>173</v>
      </c>
      <c r="X5" s="1"/>
      <c r="Y5" s="1"/>
      <c r="Z5" s="1"/>
      <c r="AA5" s="1"/>
    </row>
    <row r="6" spans="1:27" ht="12.75">
      <c r="A6" t="s">
        <v>2</v>
      </c>
      <c r="B6" s="61">
        <v>217.7</v>
      </c>
      <c r="C6" s="61">
        <v>246.7</v>
      </c>
      <c r="D6" s="61"/>
      <c r="E6" s="61"/>
      <c r="F6" s="61">
        <v>491.86</v>
      </c>
      <c r="G6" s="44" t="s">
        <v>40</v>
      </c>
      <c r="H6" s="44" t="s">
        <v>41</v>
      </c>
      <c r="I6" s="44" t="s">
        <v>42</v>
      </c>
      <c r="J6" s="44" t="s">
        <v>42</v>
      </c>
      <c r="K6" s="1" t="s">
        <v>35</v>
      </c>
      <c r="L6" s="1" t="s">
        <v>81</v>
      </c>
      <c r="M6" s="1" t="s">
        <v>82</v>
      </c>
      <c r="N6" s="1"/>
      <c r="O6" s="1"/>
      <c r="P6" s="1" t="s">
        <v>75</v>
      </c>
      <c r="Q6" s="2">
        <f t="shared" si="4"/>
        <v>1.6999999999999886</v>
      </c>
      <c r="R6" s="2">
        <f t="shared" si="0"/>
        <v>-0.30000000000001137</v>
      </c>
      <c r="S6" s="2">
        <f t="shared" si="1"/>
        <v>0</v>
      </c>
      <c r="T6" s="2">
        <f t="shared" si="2"/>
        <v>0</v>
      </c>
      <c r="U6" s="2">
        <f t="shared" si="3"/>
        <v>1.8600000000000136</v>
      </c>
      <c r="V6" s="3"/>
      <c r="W6" s="1" t="s">
        <v>174</v>
      </c>
      <c r="X6" s="1"/>
      <c r="Y6" s="1"/>
      <c r="Z6" s="1"/>
      <c r="AA6" s="1"/>
    </row>
    <row r="7" spans="1:27" ht="12.75">
      <c r="A7" t="s">
        <v>3</v>
      </c>
      <c r="B7" s="61">
        <v>227.26</v>
      </c>
      <c r="C7" s="61">
        <v>264.95</v>
      </c>
      <c r="D7" s="61"/>
      <c r="E7" s="61"/>
      <c r="F7" s="61">
        <v>491.87</v>
      </c>
      <c r="G7" s="44" t="s">
        <v>32</v>
      </c>
      <c r="H7" s="44" t="s">
        <v>43</v>
      </c>
      <c r="I7" s="44" t="s">
        <v>42</v>
      </c>
      <c r="J7" s="44" t="s">
        <v>42</v>
      </c>
      <c r="K7" s="1" t="s">
        <v>35</v>
      </c>
      <c r="L7" s="1" t="s">
        <v>83</v>
      </c>
      <c r="M7" s="1" t="s">
        <v>84</v>
      </c>
      <c r="N7" s="1"/>
      <c r="O7" s="1"/>
      <c r="P7" s="1" t="s">
        <v>75</v>
      </c>
      <c r="Q7" s="2">
        <f t="shared" si="4"/>
        <v>2.259999999999991</v>
      </c>
      <c r="R7" s="2">
        <f t="shared" si="0"/>
        <v>-0.05000000000001137</v>
      </c>
      <c r="S7" s="2">
        <f t="shared" si="1"/>
        <v>0</v>
      </c>
      <c r="T7" s="2">
        <f t="shared" si="2"/>
        <v>0</v>
      </c>
      <c r="U7" s="2">
        <f t="shared" si="3"/>
        <v>1.8700000000000045</v>
      </c>
      <c r="V7" s="3"/>
      <c r="W7" s="1"/>
      <c r="X7" s="1"/>
      <c r="Y7" s="1"/>
      <c r="Z7" s="1"/>
      <c r="AA7" s="1"/>
    </row>
    <row r="8" spans="1:27" ht="12.75">
      <c r="A8" t="s">
        <v>4</v>
      </c>
      <c r="B8" s="61">
        <v>172.31</v>
      </c>
      <c r="C8" s="61">
        <v>252.94</v>
      </c>
      <c r="D8" s="61">
        <v>330.85</v>
      </c>
      <c r="E8" s="61">
        <v>444.86</v>
      </c>
      <c r="F8" s="61">
        <v>518.86</v>
      </c>
      <c r="G8" s="44" t="s">
        <v>44</v>
      </c>
      <c r="H8" s="44" t="s">
        <v>38</v>
      </c>
      <c r="I8" s="44" t="s">
        <v>41</v>
      </c>
      <c r="J8" s="44" t="s">
        <v>45</v>
      </c>
      <c r="K8" s="1" t="s">
        <v>39</v>
      </c>
      <c r="L8" s="1" t="s">
        <v>85</v>
      </c>
      <c r="M8" s="1" t="s">
        <v>86</v>
      </c>
      <c r="N8" s="1" t="s">
        <v>87</v>
      </c>
      <c r="O8" s="1" t="s">
        <v>88</v>
      </c>
      <c r="P8" s="1" t="s">
        <v>80</v>
      </c>
      <c r="Q8" s="2">
        <f t="shared" si="4"/>
        <v>1.3100000000000023</v>
      </c>
      <c r="R8" s="2">
        <f t="shared" si="0"/>
        <v>-0.060000000000002274</v>
      </c>
      <c r="S8" s="2">
        <f t="shared" si="1"/>
        <v>0.8500000000000227</v>
      </c>
      <c r="T8" s="2">
        <f t="shared" si="2"/>
        <v>7.860000000000014</v>
      </c>
      <c r="U8" s="2">
        <f t="shared" si="3"/>
        <v>1.8600000000000136</v>
      </c>
      <c r="V8" s="3"/>
      <c r="W8" s="1" t="s">
        <v>177</v>
      </c>
      <c r="X8" s="1"/>
      <c r="Y8" s="1"/>
      <c r="Z8" s="1"/>
      <c r="AA8" s="1"/>
    </row>
    <row r="9" spans="1:27" ht="12.75">
      <c r="A9" t="s">
        <v>5</v>
      </c>
      <c r="B9" s="61">
        <v>172.48</v>
      </c>
      <c r="C9" s="61">
        <v>276.75</v>
      </c>
      <c r="D9" s="61">
        <v>342.62</v>
      </c>
      <c r="E9" s="61">
        <v>464.38</v>
      </c>
      <c r="F9" s="61">
        <v>518.76</v>
      </c>
      <c r="G9" s="44" t="s">
        <v>44</v>
      </c>
      <c r="H9" s="44" t="s">
        <v>46</v>
      </c>
      <c r="I9" s="44" t="s">
        <v>33</v>
      </c>
      <c r="J9" s="44" t="s">
        <v>47</v>
      </c>
      <c r="K9" s="1" t="s">
        <v>39</v>
      </c>
      <c r="L9" s="1" t="s">
        <v>85</v>
      </c>
      <c r="M9" s="1" t="s">
        <v>89</v>
      </c>
      <c r="N9" s="1" t="s">
        <v>73</v>
      </c>
      <c r="O9" s="1" t="s">
        <v>90</v>
      </c>
      <c r="P9" s="1" t="s">
        <v>80</v>
      </c>
      <c r="Q9" s="2">
        <f t="shared" si="4"/>
        <v>1.4799999999999898</v>
      </c>
      <c r="R9" s="2">
        <f t="shared" si="0"/>
        <v>-0.25</v>
      </c>
      <c r="S9" s="2">
        <f t="shared" si="1"/>
        <v>0.6200000000000045</v>
      </c>
      <c r="T9" s="2">
        <f t="shared" si="2"/>
        <v>9.379999999999995</v>
      </c>
      <c r="U9" s="2">
        <f t="shared" si="3"/>
        <v>1.759999999999991</v>
      </c>
      <c r="V9" s="3"/>
      <c r="W9" s="1" t="s">
        <v>178</v>
      </c>
      <c r="X9" s="1"/>
      <c r="Y9" s="1"/>
      <c r="Z9" s="1"/>
      <c r="AA9" s="1"/>
    </row>
    <row r="10" spans="1:27" ht="12.75">
      <c r="A10" t="s">
        <v>6</v>
      </c>
      <c r="B10" s="61">
        <v>172.33</v>
      </c>
      <c r="C10" s="61">
        <v>294.14</v>
      </c>
      <c r="D10" s="61">
        <v>325.4</v>
      </c>
      <c r="E10" s="61"/>
      <c r="F10" s="61">
        <v>491.92</v>
      </c>
      <c r="G10" s="44" t="s">
        <v>44</v>
      </c>
      <c r="H10" s="44" t="s">
        <v>48</v>
      </c>
      <c r="I10" s="44" t="s">
        <v>34</v>
      </c>
      <c r="J10" s="44" t="s">
        <v>42</v>
      </c>
      <c r="K10" s="1" t="s">
        <v>35</v>
      </c>
      <c r="L10" s="1" t="s">
        <v>85</v>
      </c>
      <c r="M10" s="1" t="s">
        <v>91</v>
      </c>
      <c r="N10" s="1" t="s">
        <v>92</v>
      </c>
      <c r="O10" s="1"/>
      <c r="P10" s="1" t="s">
        <v>75</v>
      </c>
      <c r="Q10" s="2">
        <f t="shared" si="4"/>
        <v>1.3300000000000125</v>
      </c>
      <c r="R10" s="2">
        <f t="shared" si="0"/>
        <v>-0.8600000000000136</v>
      </c>
      <c r="S10" s="2">
        <f t="shared" si="1"/>
        <v>1.3999999999999773</v>
      </c>
      <c r="T10" s="2">
        <f t="shared" si="2"/>
        <v>0</v>
      </c>
      <c r="U10" s="2">
        <f t="shared" si="3"/>
        <v>1.920000000000016</v>
      </c>
      <c r="V10" s="3"/>
      <c r="W10" s="1" t="s">
        <v>179</v>
      </c>
      <c r="X10" s="1"/>
      <c r="Y10" s="1"/>
      <c r="Z10" s="1"/>
      <c r="AA10" s="1"/>
    </row>
    <row r="11" spans="1:27" ht="12.75">
      <c r="A11" t="s">
        <v>7</v>
      </c>
      <c r="B11" s="61">
        <v>172.39</v>
      </c>
      <c r="C11" s="61">
        <v>306.06</v>
      </c>
      <c r="D11" s="61">
        <v>330.75</v>
      </c>
      <c r="E11" s="61"/>
      <c r="F11" s="61">
        <v>491.87</v>
      </c>
      <c r="G11" s="44" t="s">
        <v>44</v>
      </c>
      <c r="H11" s="44" t="s">
        <v>45</v>
      </c>
      <c r="I11" s="44" t="s">
        <v>41</v>
      </c>
      <c r="J11" s="44" t="s">
        <v>42</v>
      </c>
      <c r="K11" s="1" t="s">
        <v>35</v>
      </c>
      <c r="L11" s="1" t="s">
        <v>85</v>
      </c>
      <c r="M11" s="1" t="s">
        <v>93</v>
      </c>
      <c r="N11" s="1" t="s">
        <v>87</v>
      </c>
      <c r="O11" s="1"/>
      <c r="P11" s="1" t="s">
        <v>75</v>
      </c>
      <c r="Q11" s="2">
        <f t="shared" si="4"/>
        <v>1.3899999999999864</v>
      </c>
      <c r="R11" s="2">
        <f t="shared" si="0"/>
        <v>-0.9399999999999977</v>
      </c>
      <c r="S11" s="2">
        <f t="shared" si="1"/>
        <v>0.75</v>
      </c>
      <c r="T11" s="2">
        <f t="shared" si="2"/>
        <v>0</v>
      </c>
      <c r="U11" s="2">
        <f t="shared" si="3"/>
        <v>1.8700000000000045</v>
      </c>
      <c r="V11" s="3"/>
      <c r="W11" s="1" t="s">
        <v>199</v>
      </c>
      <c r="X11" s="1"/>
      <c r="Y11" s="1"/>
      <c r="Z11" s="1"/>
      <c r="AA11" s="1"/>
    </row>
    <row r="12" spans="1:27" ht="12.75">
      <c r="A12" t="s">
        <v>8</v>
      </c>
      <c r="B12" s="61">
        <v>163.13</v>
      </c>
      <c r="C12" s="61">
        <v>318.15</v>
      </c>
      <c r="D12" s="61">
        <v>395.1</v>
      </c>
      <c r="E12" s="61">
        <v>394.99</v>
      </c>
      <c r="F12" s="61">
        <v>525.5</v>
      </c>
      <c r="G12" s="44" t="s">
        <v>49</v>
      </c>
      <c r="H12" s="44" t="s">
        <v>50</v>
      </c>
      <c r="I12" s="68">
        <v>22</v>
      </c>
      <c r="J12" s="44" t="s">
        <v>33</v>
      </c>
      <c r="K12" s="1" t="s">
        <v>51</v>
      </c>
      <c r="L12" s="1" t="s">
        <v>94</v>
      </c>
      <c r="M12" s="1" t="s">
        <v>95</v>
      </c>
      <c r="N12" s="69" t="s">
        <v>213</v>
      </c>
      <c r="O12" s="1" t="s">
        <v>96</v>
      </c>
      <c r="P12" s="1" t="s">
        <v>97</v>
      </c>
      <c r="Q12" s="2">
        <f t="shared" si="4"/>
        <v>1.1299999999999955</v>
      </c>
      <c r="R12" s="2">
        <f t="shared" si="0"/>
        <v>-0.8500000000000227</v>
      </c>
      <c r="S12" s="2">
        <f t="shared" si="1"/>
        <v>-0.8999999999999773</v>
      </c>
      <c r="T12" s="2">
        <f t="shared" si="2"/>
        <v>5.990000000000009</v>
      </c>
      <c r="U12" s="2">
        <f t="shared" si="3"/>
        <v>2.5</v>
      </c>
      <c r="V12" s="3"/>
      <c r="W12" s="1"/>
      <c r="X12" s="1"/>
      <c r="Y12" s="1"/>
      <c r="Z12" s="1"/>
      <c r="AA12" s="1"/>
    </row>
    <row r="13" spans="1:27" ht="12.75">
      <c r="A13" t="s">
        <v>9</v>
      </c>
      <c r="B13" s="61">
        <v>163.05</v>
      </c>
      <c r="C13" s="61">
        <v>324.19</v>
      </c>
      <c r="D13" s="61"/>
      <c r="E13" s="61"/>
      <c r="F13" s="62">
        <v>465.5</v>
      </c>
      <c r="G13" s="44" t="s">
        <v>49</v>
      </c>
      <c r="H13" s="44" t="s">
        <v>47</v>
      </c>
      <c r="I13" s="44" t="s">
        <v>42</v>
      </c>
      <c r="J13" s="44" t="s">
        <v>42</v>
      </c>
      <c r="K13" s="1" t="s">
        <v>52</v>
      </c>
      <c r="L13" s="1" t="s">
        <v>94</v>
      </c>
      <c r="M13" s="1" t="s">
        <v>98</v>
      </c>
      <c r="N13" s="1"/>
      <c r="O13" s="1"/>
      <c r="P13" s="1" t="s">
        <v>99</v>
      </c>
      <c r="Q13" s="2">
        <f t="shared" si="4"/>
        <v>1.0500000000000114</v>
      </c>
      <c r="R13" s="2">
        <f t="shared" si="0"/>
        <v>-0.8100000000000023</v>
      </c>
      <c r="S13" s="2">
        <f t="shared" si="1"/>
        <v>0</v>
      </c>
      <c r="T13" s="2">
        <f t="shared" si="2"/>
        <v>0</v>
      </c>
      <c r="U13" s="2">
        <f t="shared" si="3"/>
        <v>2.5</v>
      </c>
      <c r="V13" s="3"/>
      <c r="W13" s="1" t="s">
        <v>193</v>
      </c>
      <c r="X13" s="1"/>
      <c r="Y13" s="1"/>
      <c r="Z13" s="1"/>
      <c r="AA13" s="1"/>
    </row>
    <row r="14" spans="1:27" ht="12.75">
      <c r="A14" t="s">
        <v>10</v>
      </c>
      <c r="B14" s="61">
        <v>163.34</v>
      </c>
      <c r="C14" s="61">
        <v>335.89</v>
      </c>
      <c r="D14" s="61">
        <v>307.12</v>
      </c>
      <c r="E14" s="61">
        <v>364.53</v>
      </c>
      <c r="F14" s="61">
        <v>525.5</v>
      </c>
      <c r="G14" s="44" t="s">
        <v>49</v>
      </c>
      <c r="H14" s="44" t="s">
        <v>53</v>
      </c>
      <c r="I14" s="44" t="s">
        <v>36</v>
      </c>
      <c r="J14" s="44" t="s">
        <v>40</v>
      </c>
      <c r="K14" s="1" t="s">
        <v>51</v>
      </c>
      <c r="L14" s="1" t="s">
        <v>94</v>
      </c>
      <c r="M14" s="1" t="s">
        <v>100</v>
      </c>
      <c r="N14" s="1" t="s">
        <v>101</v>
      </c>
      <c r="O14" s="1" t="s">
        <v>102</v>
      </c>
      <c r="P14" s="1" t="s">
        <v>97</v>
      </c>
      <c r="Q14" s="2">
        <f t="shared" si="4"/>
        <v>1.3400000000000034</v>
      </c>
      <c r="R14" s="2">
        <f t="shared" si="0"/>
        <v>-1.1100000000000136</v>
      </c>
      <c r="S14" s="2">
        <f t="shared" si="1"/>
        <v>1.1200000000000045</v>
      </c>
      <c r="T14" s="2">
        <f t="shared" si="2"/>
        <v>5.529999999999973</v>
      </c>
      <c r="U14" s="2">
        <f t="shared" si="3"/>
        <v>2.5</v>
      </c>
      <c r="V14" s="3"/>
      <c r="W14" s="1" t="s">
        <v>195</v>
      </c>
      <c r="X14" s="1"/>
      <c r="Y14" s="1"/>
      <c r="Z14" s="1"/>
      <c r="AA14" s="1"/>
    </row>
    <row r="15" spans="1:27" ht="12.75">
      <c r="A15" t="s">
        <v>11</v>
      </c>
      <c r="B15" s="61">
        <v>163.25</v>
      </c>
      <c r="C15" s="61">
        <v>246.31</v>
      </c>
      <c r="D15" s="61">
        <v>342.59</v>
      </c>
      <c r="E15" s="61">
        <v>370.6</v>
      </c>
      <c r="F15" s="61">
        <v>525.49</v>
      </c>
      <c r="G15" s="44" t="s">
        <v>49</v>
      </c>
      <c r="H15" s="44" t="s">
        <v>41</v>
      </c>
      <c r="I15" s="44" t="s">
        <v>33</v>
      </c>
      <c r="J15" s="44" t="s">
        <v>32</v>
      </c>
      <c r="K15" s="1" t="s">
        <v>51</v>
      </c>
      <c r="L15" s="1" t="s">
        <v>94</v>
      </c>
      <c r="M15" s="1" t="s">
        <v>82</v>
      </c>
      <c r="N15" s="1" t="s">
        <v>73</v>
      </c>
      <c r="O15" s="1" t="s">
        <v>103</v>
      </c>
      <c r="P15" s="1" t="s">
        <v>97</v>
      </c>
      <c r="Q15" s="2">
        <f t="shared" si="4"/>
        <v>1.25</v>
      </c>
      <c r="R15" s="2">
        <f t="shared" si="0"/>
        <v>-0.6899999999999977</v>
      </c>
      <c r="S15" s="2">
        <f t="shared" si="1"/>
        <v>0.589999999999975</v>
      </c>
      <c r="T15" s="2">
        <f t="shared" si="2"/>
        <v>5.600000000000023</v>
      </c>
      <c r="U15" s="2">
        <f t="shared" si="3"/>
        <v>2.490000000000009</v>
      </c>
      <c r="V15" s="3"/>
      <c r="X15" s="1"/>
      <c r="Y15" s="1"/>
      <c r="Z15" s="1"/>
      <c r="AA15" s="1"/>
    </row>
    <row r="16" spans="1:27" ht="12.75">
      <c r="A16" t="s">
        <v>12</v>
      </c>
      <c r="B16" s="61">
        <v>172.32</v>
      </c>
      <c r="C16" s="61">
        <v>270.61</v>
      </c>
      <c r="D16" s="61">
        <v>348.28</v>
      </c>
      <c r="E16" s="61">
        <v>382.9</v>
      </c>
      <c r="F16" s="61">
        <v>518.8</v>
      </c>
      <c r="G16" s="44" t="s">
        <v>44</v>
      </c>
      <c r="H16" s="44" t="s">
        <v>37</v>
      </c>
      <c r="I16" s="44" t="s">
        <v>43</v>
      </c>
      <c r="J16" s="44" t="s">
        <v>41</v>
      </c>
      <c r="K16" s="1" t="s">
        <v>39</v>
      </c>
      <c r="L16" s="1" t="s">
        <v>85</v>
      </c>
      <c r="M16" s="1" t="s">
        <v>77</v>
      </c>
      <c r="N16" s="1" t="s">
        <v>104</v>
      </c>
      <c r="O16" s="1" t="s">
        <v>105</v>
      </c>
      <c r="P16" s="1" t="s">
        <v>80</v>
      </c>
      <c r="Q16" s="2">
        <f t="shared" si="4"/>
        <v>1.3199999999999932</v>
      </c>
      <c r="R16" s="2">
        <f t="shared" si="0"/>
        <v>-0.38999999999998636</v>
      </c>
      <c r="S16" s="2">
        <f t="shared" si="1"/>
        <v>0.2799999999999727</v>
      </c>
      <c r="T16" s="2">
        <f t="shared" si="2"/>
        <v>5.899999999999977</v>
      </c>
      <c r="U16" s="2">
        <f t="shared" si="3"/>
        <v>1.7999999999999545</v>
      </c>
      <c r="V16" s="3"/>
      <c r="W16" s="1" t="s">
        <v>217</v>
      </c>
      <c r="X16" s="1"/>
      <c r="Y16" s="1"/>
      <c r="Z16" s="1"/>
      <c r="AA16" s="1"/>
    </row>
    <row r="17" spans="1:27" ht="12.75">
      <c r="A17" t="s">
        <v>13</v>
      </c>
      <c r="B17" s="61">
        <v>172.58</v>
      </c>
      <c r="C17" s="61">
        <v>264.66</v>
      </c>
      <c r="D17" s="61">
        <v>354.29</v>
      </c>
      <c r="E17" s="61">
        <v>458.1</v>
      </c>
      <c r="F17" s="61">
        <v>518.85</v>
      </c>
      <c r="G17" s="44" t="s">
        <v>44</v>
      </c>
      <c r="H17" s="44" t="s">
        <v>43</v>
      </c>
      <c r="I17" s="44" t="s">
        <v>37</v>
      </c>
      <c r="J17" s="44" t="s">
        <v>50</v>
      </c>
      <c r="K17" s="1" t="s">
        <v>39</v>
      </c>
      <c r="L17" s="1" t="s">
        <v>85</v>
      </c>
      <c r="M17" s="1" t="s">
        <v>84</v>
      </c>
      <c r="N17" s="1" t="s">
        <v>106</v>
      </c>
      <c r="O17" s="1" t="s">
        <v>107</v>
      </c>
      <c r="P17" s="1" t="s">
        <v>80</v>
      </c>
      <c r="Q17" s="2">
        <f t="shared" si="4"/>
        <v>1.5800000000000125</v>
      </c>
      <c r="R17" s="2">
        <f t="shared" si="0"/>
        <v>-0.339999999999975</v>
      </c>
      <c r="S17" s="2">
        <f t="shared" si="1"/>
        <v>0.29000000000002046</v>
      </c>
      <c r="T17" s="2">
        <f t="shared" si="2"/>
        <v>9.100000000000023</v>
      </c>
      <c r="U17" s="2">
        <f t="shared" si="3"/>
        <v>1.8500000000000227</v>
      </c>
      <c r="V17" s="3"/>
      <c r="W17" s="1" t="s">
        <v>192</v>
      </c>
      <c r="X17" s="1"/>
      <c r="Y17" s="1"/>
      <c r="Z17" s="1"/>
      <c r="AA17" s="1"/>
    </row>
    <row r="18" spans="1:27" ht="12.75">
      <c r="A18" t="s">
        <v>14</v>
      </c>
      <c r="B18" s="61">
        <v>163.13</v>
      </c>
      <c r="C18" s="61">
        <v>252.45</v>
      </c>
      <c r="D18" s="61">
        <v>406.86</v>
      </c>
      <c r="E18" s="61">
        <v>364.38</v>
      </c>
      <c r="F18" s="61">
        <v>525.59</v>
      </c>
      <c r="G18" s="44" t="s">
        <v>49</v>
      </c>
      <c r="H18" s="44" t="s">
        <v>38</v>
      </c>
      <c r="I18" s="44" t="s">
        <v>47</v>
      </c>
      <c r="J18" s="44" t="s">
        <v>40</v>
      </c>
      <c r="K18" s="1" t="s">
        <v>51</v>
      </c>
      <c r="L18" s="1" t="s">
        <v>94</v>
      </c>
      <c r="M18" s="1" t="s">
        <v>86</v>
      </c>
      <c r="N18" s="1" t="s">
        <v>108</v>
      </c>
      <c r="O18" s="1" t="s">
        <v>102</v>
      </c>
      <c r="P18" s="1" t="s">
        <v>97</v>
      </c>
      <c r="Q18" s="2">
        <f t="shared" si="4"/>
        <v>1.1299999999999955</v>
      </c>
      <c r="R18" s="2">
        <f t="shared" si="0"/>
        <v>-0.5500000000000114</v>
      </c>
      <c r="S18" s="2">
        <f t="shared" si="1"/>
        <v>-1.1399999999999864</v>
      </c>
      <c r="T18" s="2">
        <f t="shared" si="2"/>
        <v>5.3799999999999955</v>
      </c>
      <c r="U18" s="2">
        <f t="shared" si="3"/>
        <v>2.590000000000032</v>
      </c>
      <c r="V18" s="3"/>
      <c r="X18" s="1"/>
      <c r="Y18" s="1"/>
      <c r="Z18" s="1"/>
      <c r="AA18" s="1"/>
    </row>
    <row r="19" spans="1:27" ht="12.75">
      <c r="A19" t="s">
        <v>15</v>
      </c>
      <c r="B19" s="61">
        <v>163.05</v>
      </c>
      <c r="C19" s="61">
        <v>239.89</v>
      </c>
      <c r="D19" s="61">
        <v>412.64</v>
      </c>
      <c r="E19" s="61">
        <v>364.54</v>
      </c>
      <c r="F19" s="61">
        <v>551.91</v>
      </c>
      <c r="G19" s="44" t="s">
        <v>49</v>
      </c>
      <c r="H19" s="44" t="s">
        <v>34</v>
      </c>
      <c r="I19" s="44" t="s">
        <v>54</v>
      </c>
      <c r="J19" s="44" t="s">
        <v>40</v>
      </c>
      <c r="K19" s="1" t="s">
        <v>55</v>
      </c>
      <c r="L19" s="1" t="s">
        <v>94</v>
      </c>
      <c r="M19" s="1" t="s">
        <v>109</v>
      </c>
      <c r="N19" s="1" t="s">
        <v>110</v>
      </c>
      <c r="O19" s="1" t="s">
        <v>102</v>
      </c>
      <c r="P19" s="1" t="s">
        <v>111</v>
      </c>
      <c r="Q19" s="2">
        <f t="shared" si="4"/>
        <v>1.0500000000000114</v>
      </c>
      <c r="R19" s="2">
        <f t="shared" si="0"/>
        <v>-1.1100000000000136</v>
      </c>
      <c r="S19" s="2">
        <f t="shared" si="1"/>
        <v>-1.3600000000000136</v>
      </c>
      <c r="T19" s="2">
        <f t="shared" si="2"/>
        <v>5.5400000000000205</v>
      </c>
      <c r="U19" s="2">
        <f t="shared" si="3"/>
        <v>1.9099999999999682</v>
      </c>
      <c r="V19" s="3"/>
      <c r="W19" s="1" t="s">
        <v>202</v>
      </c>
      <c r="X19" s="1"/>
      <c r="Y19" s="1"/>
      <c r="Z19" s="1"/>
      <c r="AA19" s="1"/>
    </row>
    <row r="20" spans="1:27" ht="12.75">
      <c r="A20" t="s">
        <v>16</v>
      </c>
      <c r="B20" s="61">
        <v>172.39</v>
      </c>
      <c r="C20" s="61">
        <v>264.9</v>
      </c>
      <c r="D20" s="61">
        <v>435.69</v>
      </c>
      <c r="E20" s="61"/>
      <c r="F20" s="61">
        <v>518.79</v>
      </c>
      <c r="G20" s="44" t="s">
        <v>44</v>
      </c>
      <c r="H20" s="44" t="s">
        <v>43</v>
      </c>
      <c r="I20" s="44" t="s">
        <v>56</v>
      </c>
      <c r="J20" s="44" t="s">
        <v>42</v>
      </c>
      <c r="K20" s="1" t="s">
        <v>39</v>
      </c>
      <c r="L20" s="1" t="s">
        <v>85</v>
      </c>
      <c r="M20" s="1" t="s">
        <v>84</v>
      </c>
      <c r="N20" s="1" t="s">
        <v>112</v>
      </c>
      <c r="O20" s="1"/>
      <c r="P20" s="1" t="s">
        <v>80</v>
      </c>
      <c r="Q20" s="2">
        <f t="shared" si="4"/>
        <v>1.3899999999999864</v>
      </c>
      <c r="R20" s="2">
        <f t="shared" si="0"/>
        <v>-0.10000000000002274</v>
      </c>
      <c r="S20" s="2">
        <f t="shared" si="1"/>
        <v>-2.3100000000000023</v>
      </c>
      <c r="T20" s="2">
        <f t="shared" si="2"/>
        <v>0</v>
      </c>
      <c r="U20" s="2">
        <f t="shared" si="3"/>
        <v>1.7899999999999636</v>
      </c>
      <c r="V20" s="3"/>
      <c r="W20" s="1" t="s">
        <v>203</v>
      </c>
      <c r="X20" s="1"/>
      <c r="Y20" s="1"/>
      <c r="Z20" s="1"/>
      <c r="AA20" s="1"/>
    </row>
    <row r="21" spans="1:27" ht="12.75">
      <c r="A21" t="s">
        <v>17</v>
      </c>
      <c r="B21" s="61">
        <v>163.18</v>
      </c>
      <c r="C21" s="61">
        <v>246.62</v>
      </c>
      <c r="D21" s="61">
        <v>342.54</v>
      </c>
      <c r="E21" s="61">
        <v>339.79</v>
      </c>
      <c r="F21" s="61">
        <v>525.51</v>
      </c>
      <c r="G21" s="44" t="s">
        <v>49</v>
      </c>
      <c r="H21" s="44" t="s">
        <v>41</v>
      </c>
      <c r="I21" s="44" t="s">
        <v>33</v>
      </c>
      <c r="J21" s="44" t="s">
        <v>57</v>
      </c>
      <c r="K21" s="1" t="s">
        <v>51</v>
      </c>
      <c r="L21" s="1" t="s">
        <v>94</v>
      </c>
      <c r="M21" s="1" t="s">
        <v>82</v>
      </c>
      <c r="N21" s="1" t="s">
        <v>73</v>
      </c>
      <c r="O21" s="1" t="s">
        <v>113</v>
      </c>
      <c r="P21" s="1" t="s">
        <v>97</v>
      </c>
      <c r="Q21" s="2">
        <f t="shared" si="4"/>
        <v>1.1800000000000068</v>
      </c>
      <c r="R21" s="2">
        <f t="shared" si="0"/>
        <v>-0.37999999999999545</v>
      </c>
      <c r="S21" s="2">
        <f t="shared" si="1"/>
        <v>0.5400000000000205</v>
      </c>
      <c r="T21" s="2">
        <f t="shared" si="2"/>
        <v>4.7900000000000205</v>
      </c>
      <c r="U21" s="2">
        <f t="shared" si="3"/>
        <v>2.509999999999991</v>
      </c>
      <c r="V21" s="3"/>
      <c r="X21" s="1"/>
      <c r="Y21" s="1"/>
      <c r="Z21" s="1"/>
      <c r="AA21" s="1"/>
    </row>
    <row r="22" spans="1:27" ht="12.75">
      <c r="A22" t="s">
        <v>18</v>
      </c>
      <c r="B22" s="61">
        <v>163.21</v>
      </c>
      <c r="C22" s="61">
        <v>234.14</v>
      </c>
      <c r="D22" s="61">
        <v>336.75</v>
      </c>
      <c r="E22" s="61">
        <v>345.39</v>
      </c>
      <c r="F22" s="61">
        <v>525.59</v>
      </c>
      <c r="G22" s="44" t="s">
        <v>49</v>
      </c>
      <c r="H22" s="44" t="s">
        <v>32</v>
      </c>
      <c r="I22" s="44" t="s">
        <v>38</v>
      </c>
      <c r="J22" s="44" t="s">
        <v>58</v>
      </c>
      <c r="K22" s="1" t="s">
        <v>51</v>
      </c>
      <c r="L22" s="1" t="s">
        <v>94</v>
      </c>
      <c r="M22" s="1" t="s">
        <v>71</v>
      </c>
      <c r="N22" s="1" t="s">
        <v>78</v>
      </c>
      <c r="O22" s="1" t="s">
        <v>114</v>
      </c>
      <c r="P22" s="1" t="s">
        <v>97</v>
      </c>
      <c r="Q22" s="2">
        <f t="shared" si="4"/>
        <v>1.210000000000008</v>
      </c>
      <c r="R22" s="2">
        <f t="shared" si="0"/>
        <v>-0.8600000000000136</v>
      </c>
      <c r="S22" s="2">
        <f t="shared" si="1"/>
        <v>0.75</v>
      </c>
      <c r="T22" s="2">
        <f t="shared" si="2"/>
        <v>4.389999999999986</v>
      </c>
      <c r="U22" s="2">
        <f t="shared" si="3"/>
        <v>2.590000000000032</v>
      </c>
      <c r="V22" s="3"/>
      <c r="X22" s="1"/>
      <c r="Y22" s="1"/>
      <c r="Z22" s="1"/>
      <c r="AA22" s="1"/>
    </row>
    <row r="23" spans="1:27" ht="12.75">
      <c r="A23" t="s">
        <v>19</v>
      </c>
      <c r="B23" s="61">
        <v>172.65</v>
      </c>
      <c r="C23" s="61">
        <v>276.51</v>
      </c>
      <c r="D23" s="61">
        <v>342.41</v>
      </c>
      <c r="E23" s="61">
        <v>495.06</v>
      </c>
      <c r="F23" s="61">
        <v>518.73</v>
      </c>
      <c r="G23" s="44" t="s">
        <v>44</v>
      </c>
      <c r="H23" s="44" t="s">
        <v>46</v>
      </c>
      <c r="I23" s="44" t="s">
        <v>33</v>
      </c>
      <c r="J23" s="44" t="s">
        <v>56</v>
      </c>
      <c r="K23" s="1" t="s">
        <v>39</v>
      </c>
      <c r="L23" s="1" t="s">
        <v>85</v>
      </c>
      <c r="M23" s="1" t="s">
        <v>89</v>
      </c>
      <c r="N23" s="1" t="s">
        <v>73</v>
      </c>
      <c r="O23" s="1" t="s">
        <v>115</v>
      </c>
      <c r="P23" s="1" t="s">
        <v>80</v>
      </c>
      <c r="Q23" s="2">
        <f t="shared" si="4"/>
        <v>1.6500000000000057</v>
      </c>
      <c r="R23" s="2">
        <f t="shared" si="0"/>
        <v>-0.4900000000000091</v>
      </c>
      <c r="S23" s="2">
        <f t="shared" si="1"/>
        <v>0.410000000000025</v>
      </c>
      <c r="T23" s="2">
        <f t="shared" si="2"/>
        <v>10.060000000000002</v>
      </c>
      <c r="U23" s="2">
        <f t="shared" si="3"/>
        <v>1.7300000000000182</v>
      </c>
      <c r="V23" s="3"/>
      <c r="X23" s="1"/>
      <c r="Y23" s="1"/>
      <c r="Z23" s="1"/>
      <c r="AA23" s="1"/>
    </row>
    <row r="24" spans="1:27" ht="12.75">
      <c r="A24" t="s">
        <v>20</v>
      </c>
      <c r="B24" s="61">
        <v>181.59</v>
      </c>
      <c r="C24" s="61">
        <v>233.68</v>
      </c>
      <c r="D24" s="61">
        <v>301.38</v>
      </c>
      <c r="E24" s="61">
        <v>364.41</v>
      </c>
      <c r="F24" s="61">
        <v>617.24</v>
      </c>
      <c r="G24" s="44" t="s">
        <v>57</v>
      </c>
      <c r="H24" s="44" t="s">
        <v>32</v>
      </c>
      <c r="I24" s="44" t="s">
        <v>31</v>
      </c>
      <c r="J24" s="44" t="s">
        <v>40</v>
      </c>
      <c r="K24" s="1" t="s">
        <v>59</v>
      </c>
      <c r="L24" s="1" t="s">
        <v>116</v>
      </c>
      <c r="M24" s="1" t="s">
        <v>71</v>
      </c>
      <c r="N24" s="1" t="s">
        <v>117</v>
      </c>
      <c r="O24" s="1" t="s">
        <v>102</v>
      </c>
      <c r="P24" s="1" t="s">
        <v>118</v>
      </c>
      <c r="Q24" s="2">
        <f t="shared" si="4"/>
        <v>1.5900000000000034</v>
      </c>
      <c r="R24" s="2">
        <f t="shared" si="0"/>
        <v>-1.3199999999999932</v>
      </c>
      <c r="S24" s="2">
        <f t="shared" si="1"/>
        <v>1.3799999999999955</v>
      </c>
      <c r="T24" s="2">
        <f t="shared" si="2"/>
        <v>5.410000000000025</v>
      </c>
      <c r="U24" s="2">
        <f t="shared" si="3"/>
        <v>1.240000000000009</v>
      </c>
      <c r="V24" s="3"/>
      <c r="X24" s="1"/>
      <c r="Y24" s="1"/>
      <c r="Z24" s="1"/>
      <c r="AA24" s="1"/>
    </row>
    <row r="25" spans="1:27" ht="12.75">
      <c r="A25" t="s">
        <v>21</v>
      </c>
      <c r="B25" s="61">
        <v>163.09</v>
      </c>
      <c r="C25" s="61">
        <v>299.92</v>
      </c>
      <c r="D25" s="61">
        <v>342.47</v>
      </c>
      <c r="E25" s="61">
        <v>382.87</v>
      </c>
      <c r="F25" s="61">
        <v>472.13</v>
      </c>
      <c r="G25" s="44" t="s">
        <v>49</v>
      </c>
      <c r="H25" s="44" t="s">
        <v>60</v>
      </c>
      <c r="I25" s="44" t="s">
        <v>33</v>
      </c>
      <c r="J25" s="44" t="s">
        <v>41</v>
      </c>
      <c r="K25" s="1" t="s">
        <v>61</v>
      </c>
      <c r="L25" s="1" t="s">
        <v>94</v>
      </c>
      <c r="M25" s="1" t="s">
        <v>119</v>
      </c>
      <c r="N25" s="1" t="s">
        <v>73</v>
      </c>
      <c r="O25" s="1" t="s">
        <v>105</v>
      </c>
      <c r="P25" s="1" t="s">
        <v>120</v>
      </c>
      <c r="Q25" s="2">
        <f t="shared" si="4"/>
        <v>1.0900000000000034</v>
      </c>
      <c r="R25" s="2">
        <f t="shared" si="0"/>
        <v>-1.079999999999984</v>
      </c>
      <c r="S25" s="2">
        <f t="shared" si="1"/>
        <v>0.4700000000000273</v>
      </c>
      <c r="T25" s="2">
        <f t="shared" si="2"/>
        <v>5.8700000000000045</v>
      </c>
      <c r="U25" s="2">
        <f t="shared" si="3"/>
        <v>3.1299999999999955</v>
      </c>
      <c r="V25" s="3"/>
      <c r="X25" s="1"/>
      <c r="Y25" s="1"/>
      <c r="Z25" s="1"/>
      <c r="AA25" s="1"/>
    </row>
    <row r="26" spans="1:27" ht="12.75">
      <c r="A26" t="s">
        <v>22</v>
      </c>
      <c r="B26" s="61">
        <v>163.13</v>
      </c>
      <c r="C26" s="61">
        <v>276.9</v>
      </c>
      <c r="D26" s="61">
        <v>319.45</v>
      </c>
      <c r="E26" s="61">
        <v>401.33</v>
      </c>
      <c r="F26" s="61">
        <v>485.69</v>
      </c>
      <c r="G26" s="44" t="s">
        <v>49</v>
      </c>
      <c r="H26" s="44" t="s">
        <v>46</v>
      </c>
      <c r="I26" s="44" t="s">
        <v>32</v>
      </c>
      <c r="J26" s="44" t="s">
        <v>43</v>
      </c>
      <c r="K26" s="1" t="s">
        <v>62</v>
      </c>
      <c r="L26" s="1" t="s">
        <v>94</v>
      </c>
      <c r="M26" s="1" t="s">
        <v>89</v>
      </c>
      <c r="N26" s="1" t="s">
        <v>121</v>
      </c>
      <c r="O26" s="1" t="s">
        <v>122</v>
      </c>
      <c r="P26" s="1" t="s">
        <v>123</v>
      </c>
      <c r="Q26" s="2">
        <f t="shared" si="4"/>
        <v>1.1299999999999955</v>
      </c>
      <c r="R26" s="2">
        <f t="shared" si="0"/>
        <v>-0.10000000000002274</v>
      </c>
      <c r="S26" s="2">
        <f t="shared" si="1"/>
        <v>1.4499999999999886</v>
      </c>
      <c r="T26" s="2">
        <f t="shared" si="2"/>
        <v>6.329999999999984</v>
      </c>
      <c r="U26" s="2">
        <f t="shared" si="3"/>
        <v>1.6899999999999977</v>
      </c>
      <c r="V26" s="3"/>
      <c r="W26" s="1"/>
      <c r="X26" s="1"/>
      <c r="Y26" s="1"/>
      <c r="Z26" s="1"/>
      <c r="AA26" s="1"/>
    </row>
    <row r="27" spans="1:27" ht="12.75">
      <c r="A27" t="s">
        <v>23</v>
      </c>
      <c r="B27" s="61">
        <v>181.55</v>
      </c>
      <c r="C27" s="63">
        <v>282.61</v>
      </c>
      <c r="D27" s="61">
        <v>312.97</v>
      </c>
      <c r="E27" s="61">
        <v>352.13</v>
      </c>
      <c r="F27" s="63">
        <v>266.24</v>
      </c>
      <c r="G27" s="44" t="s">
        <v>57</v>
      </c>
      <c r="H27" s="44" t="s">
        <v>63</v>
      </c>
      <c r="I27" s="44" t="s">
        <v>40</v>
      </c>
      <c r="J27" s="44" t="s">
        <v>31</v>
      </c>
      <c r="K27" s="1" t="s">
        <v>64</v>
      </c>
      <c r="L27" s="1" t="s">
        <v>116</v>
      </c>
      <c r="M27" s="1" t="s">
        <v>124</v>
      </c>
      <c r="N27" s="1" t="s">
        <v>125</v>
      </c>
      <c r="O27" s="1" t="s">
        <v>126</v>
      </c>
      <c r="P27" s="1" t="s">
        <v>84</v>
      </c>
      <c r="Q27" s="2">
        <f t="shared" si="4"/>
        <v>1.5500000000000114</v>
      </c>
      <c r="R27" s="2">
        <f t="shared" si="0"/>
        <v>-0.38999999999998636</v>
      </c>
      <c r="S27" s="2">
        <f t="shared" si="1"/>
        <v>0.9700000000000273</v>
      </c>
      <c r="T27" s="2">
        <f t="shared" si="2"/>
        <v>5.1299999999999955</v>
      </c>
      <c r="U27" s="2">
        <f t="shared" si="3"/>
        <v>1.240000000000009</v>
      </c>
      <c r="V27" s="3"/>
      <c r="W27" s="1"/>
      <c r="X27" s="1"/>
      <c r="Y27" s="1"/>
      <c r="Z27" s="1"/>
      <c r="AA27" s="1"/>
    </row>
    <row r="28" spans="1:27" ht="12.75">
      <c r="A28" t="s">
        <v>24</v>
      </c>
      <c r="B28" s="61">
        <v>163.26</v>
      </c>
      <c r="C28" s="61">
        <v>252.72</v>
      </c>
      <c r="D28" s="61">
        <v>342.58</v>
      </c>
      <c r="E28" s="61">
        <v>352.02</v>
      </c>
      <c r="F28" s="61">
        <v>299.07</v>
      </c>
      <c r="G28" s="44" t="s">
        <v>49</v>
      </c>
      <c r="H28" s="44" t="s">
        <v>38</v>
      </c>
      <c r="I28" s="44" t="s">
        <v>33</v>
      </c>
      <c r="J28" s="44" t="s">
        <v>31</v>
      </c>
      <c r="K28" s="1" t="s">
        <v>65</v>
      </c>
      <c r="L28" s="1" t="s">
        <v>94</v>
      </c>
      <c r="M28" s="1" t="s">
        <v>86</v>
      </c>
      <c r="N28" s="1" t="s">
        <v>73</v>
      </c>
      <c r="O28" s="1" t="s">
        <v>126</v>
      </c>
      <c r="P28" s="1" t="s">
        <v>127</v>
      </c>
      <c r="Q28" s="2">
        <f t="shared" si="4"/>
        <v>1.259999999999991</v>
      </c>
      <c r="R28" s="2">
        <f t="shared" si="0"/>
        <v>-0.28000000000000114</v>
      </c>
      <c r="S28" s="2">
        <f t="shared" si="1"/>
        <v>0.5799999999999841</v>
      </c>
      <c r="T28" s="2">
        <f t="shared" si="2"/>
        <v>5.019999999999982</v>
      </c>
      <c r="U28" s="2">
        <f t="shared" si="3"/>
        <v>1.0699999999999932</v>
      </c>
      <c r="V28" s="3"/>
      <c r="W28" s="1"/>
      <c r="X28" s="1"/>
      <c r="Y28" s="1"/>
      <c r="Z28" s="1"/>
      <c r="AA28" s="1"/>
    </row>
    <row r="29" spans="1:27" ht="12.75">
      <c r="A29" t="s">
        <v>25</v>
      </c>
      <c r="B29" s="61">
        <v>172.49</v>
      </c>
      <c r="C29" s="61">
        <v>282.61</v>
      </c>
      <c r="D29" s="61">
        <v>377.64</v>
      </c>
      <c r="E29" s="61">
        <v>413.63</v>
      </c>
      <c r="F29" s="61">
        <v>518.77</v>
      </c>
      <c r="G29" s="44" t="s">
        <v>44</v>
      </c>
      <c r="H29" s="44" t="s">
        <v>63</v>
      </c>
      <c r="I29" s="44" t="s">
        <v>48</v>
      </c>
      <c r="J29" s="44" t="s">
        <v>46</v>
      </c>
      <c r="K29" s="1" t="s">
        <v>39</v>
      </c>
      <c r="L29" s="1" t="s">
        <v>85</v>
      </c>
      <c r="M29" s="1" t="s">
        <v>124</v>
      </c>
      <c r="N29" s="1" t="s">
        <v>128</v>
      </c>
      <c r="O29" s="1" t="s">
        <v>129</v>
      </c>
      <c r="P29" s="1" t="s">
        <v>80</v>
      </c>
      <c r="Q29" s="2">
        <f t="shared" si="4"/>
        <v>1.490000000000009</v>
      </c>
      <c r="R29" s="2">
        <f t="shared" si="0"/>
        <v>-0.38999999999998636</v>
      </c>
      <c r="S29" s="2">
        <f t="shared" si="1"/>
        <v>-0.36000000000001364</v>
      </c>
      <c r="T29" s="2">
        <f t="shared" si="2"/>
        <v>6.6299999999999955</v>
      </c>
      <c r="U29" s="2">
        <f t="shared" si="3"/>
        <v>1.7699999999999818</v>
      </c>
      <c r="V29" s="3"/>
      <c r="W29" s="1"/>
      <c r="X29" s="1"/>
      <c r="Y29" s="1"/>
      <c r="Z29" s="1"/>
      <c r="AA29" s="1"/>
    </row>
    <row r="30" spans="1:27" ht="12.75">
      <c r="A30" t="s">
        <v>26</v>
      </c>
      <c r="B30" s="61">
        <v>190.5</v>
      </c>
      <c r="C30" s="61">
        <v>252.85</v>
      </c>
      <c r="D30" s="61">
        <v>312.93</v>
      </c>
      <c r="E30" s="61">
        <v>376.87</v>
      </c>
      <c r="F30" s="61">
        <v>437.17</v>
      </c>
      <c r="G30" s="44" t="s">
        <v>58</v>
      </c>
      <c r="H30" s="44" t="s">
        <v>38</v>
      </c>
      <c r="I30" s="44" t="s">
        <v>40</v>
      </c>
      <c r="J30" s="44" t="s">
        <v>34</v>
      </c>
      <c r="K30" s="1" t="s">
        <v>66</v>
      </c>
      <c r="L30" s="1" t="s">
        <v>130</v>
      </c>
      <c r="M30" s="1" t="s">
        <v>86</v>
      </c>
      <c r="N30" s="1" t="s">
        <v>125</v>
      </c>
      <c r="O30" s="1" t="s">
        <v>74</v>
      </c>
      <c r="P30" s="1" t="s">
        <v>131</v>
      </c>
      <c r="Q30" s="2">
        <f t="shared" si="4"/>
        <v>1.5</v>
      </c>
      <c r="R30" s="2">
        <f t="shared" si="0"/>
        <v>-0.15000000000000568</v>
      </c>
      <c r="S30" s="2">
        <f t="shared" si="1"/>
        <v>0.9300000000000068</v>
      </c>
      <c r="T30" s="2">
        <f t="shared" si="2"/>
        <v>5.8700000000000045</v>
      </c>
      <c r="U30" s="2">
        <f t="shared" si="3"/>
        <v>1.170000000000016</v>
      </c>
      <c r="V30" s="3"/>
      <c r="W30" s="1"/>
      <c r="X30" s="1"/>
      <c r="Y30" s="1"/>
      <c r="Z30" s="1"/>
      <c r="AA30" s="1"/>
    </row>
    <row r="31" spans="1:27" ht="12.75">
      <c r="A31" t="s">
        <v>27</v>
      </c>
      <c r="B31" s="61">
        <v>190.41</v>
      </c>
      <c r="C31" s="61">
        <v>258.98</v>
      </c>
      <c r="D31" s="61">
        <v>301.06</v>
      </c>
      <c r="E31" s="61">
        <v>358.44</v>
      </c>
      <c r="F31" s="61">
        <v>338.99</v>
      </c>
      <c r="G31" s="44" t="s">
        <v>58</v>
      </c>
      <c r="H31" s="44" t="s">
        <v>33</v>
      </c>
      <c r="I31" s="44" t="s">
        <v>31</v>
      </c>
      <c r="J31" s="44" t="s">
        <v>36</v>
      </c>
      <c r="K31" s="1" t="s">
        <v>67</v>
      </c>
      <c r="L31" s="1" t="s">
        <v>130</v>
      </c>
      <c r="M31" s="1" t="s">
        <v>132</v>
      </c>
      <c r="N31" s="1" t="s">
        <v>117</v>
      </c>
      <c r="O31" s="1" t="s">
        <v>133</v>
      </c>
      <c r="P31" s="1" t="s">
        <v>100</v>
      </c>
      <c r="Q31" s="2">
        <f t="shared" si="4"/>
        <v>1.4099999999999966</v>
      </c>
      <c r="R31" s="2">
        <f t="shared" si="0"/>
        <v>-0.01999999999998181</v>
      </c>
      <c r="S31" s="2">
        <f t="shared" si="1"/>
        <v>1.0600000000000023</v>
      </c>
      <c r="T31" s="2">
        <f t="shared" si="2"/>
        <v>5.439999999999998</v>
      </c>
      <c r="U31" s="2">
        <f t="shared" si="3"/>
        <v>1.990000000000009</v>
      </c>
      <c r="V31" s="3"/>
      <c r="W31" s="1"/>
      <c r="X31" s="1"/>
      <c r="Y31" s="1"/>
      <c r="Z31" s="1"/>
      <c r="AA31" s="1"/>
    </row>
    <row r="32" spans="1:27" ht="12.75">
      <c r="A32" t="s">
        <v>28</v>
      </c>
      <c r="B32" s="61">
        <v>172.4</v>
      </c>
      <c r="C32" s="61">
        <v>221.73</v>
      </c>
      <c r="D32" s="61">
        <v>360.08</v>
      </c>
      <c r="E32" s="61">
        <v>507.64</v>
      </c>
      <c r="F32" s="61">
        <v>518.82</v>
      </c>
      <c r="G32" s="44" t="s">
        <v>44</v>
      </c>
      <c r="H32" s="44" t="s">
        <v>36</v>
      </c>
      <c r="I32" s="44" t="s">
        <v>46</v>
      </c>
      <c r="J32" s="44" t="s">
        <v>68</v>
      </c>
      <c r="K32" s="1" t="s">
        <v>39</v>
      </c>
      <c r="L32" s="1" t="s">
        <v>85</v>
      </c>
      <c r="M32" s="1" t="s">
        <v>134</v>
      </c>
      <c r="N32" s="1" t="s">
        <v>135</v>
      </c>
      <c r="O32" s="1" t="s">
        <v>136</v>
      </c>
      <c r="P32" s="1" t="s">
        <v>80</v>
      </c>
      <c r="Q32" s="2">
        <f t="shared" si="4"/>
        <v>1.4000000000000057</v>
      </c>
      <c r="R32" s="2">
        <f t="shared" si="0"/>
        <v>-1.2700000000000102</v>
      </c>
      <c r="S32" s="2">
        <f t="shared" si="1"/>
        <v>0.07999999999998408</v>
      </c>
      <c r="T32" s="2">
        <f t="shared" si="2"/>
        <v>10.639999999999986</v>
      </c>
      <c r="U32" s="2">
        <f t="shared" si="3"/>
        <v>1.82000000000005</v>
      </c>
      <c r="V32" s="3"/>
      <c r="W32" s="1"/>
      <c r="X32" s="1"/>
      <c r="Y32" s="1"/>
      <c r="Z32" s="1"/>
      <c r="AA32" s="1"/>
    </row>
    <row r="33" spans="1:27" ht="12.75">
      <c r="A33" t="s">
        <v>29</v>
      </c>
      <c r="B33" s="61">
        <v>163.42</v>
      </c>
      <c r="C33" s="61">
        <v>209.89</v>
      </c>
      <c r="D33" s="61">
        <v>289.5</v>
      </c>
      <c r="E33" s="61">
        <v>395.23</v>
      </c>
      <c r="F33" s="61">
        <v>372.06</v>
      </c>
      <c r="G33" s="44" t="s">
        <v>49</v>
      </c>
      <c r="H33" s="44" t="s">
        <v>58</v>
      </c>
      <c r="I33" s="44" t="s">
        <v>57</v>
      </c>
      <c r="J33" s="44" t="s">
        <v>33</v>
      </c>
      <c r="K33" s="1" t="s">
        <v>69</v>
      </c>
      <c r="L33" s="1" t="s">
        <v>94</v>
      </c>
      <c r="M33" s="1" t="s">
        <v>137</v>
      </c>
      <c r="N33" s="1" t="s">
        <v>138</v>
      </c>
      <c r="O33" s="1" t="s">
        <v>96</v>
      </c>
      <c r="P33" s="1" t="s">
        <v>139</v>
      </c>
      <c r="Q33" s="2">
        <f t="shared" si="4"/>
        <v>1.4199999999999875</v>
      </c>
      <c r="R33" s="2">
        <f t="shared" si="0"/>
        <v>-1.1100000000000136</v>
      </c>
      <c r="S33" s="2">
        <f t="shared" si="1"/>
        <v>1.5</v>
      </c>
      <c r="T33" s="2">
        <f t="shared" si="2"/>
        <v>6.230000000000018</v>
      </c>
      <c r="U33" s="2">
        <f t="shared" si="3"/>
        <v>2.0600000000000023</v>
      </c>
      <c r="V33" s="3"/>
      <c r="W33" s="1"/>
      <c r="X33" s="1"/>
      <c r="Y33" s="1"/>
      <c r="Z33" s="1"/>
      <c r="AA33" s="1"/>
    </row>
    <row r="34" spans="1:27" ht="12.75">
      <c r="A34" t="s">
        <v>30</v>
      </c>
      <c r="B34" s="61">
        <v>172.74</v>
      </c>
      <c r="C34" s="61">
        <v>252.94</v>
      </c>
      <c r="D34" s="61">
        <v>307.14</v>
      </c>
      <c r="E34" s="61"/>
      <c r="F34" s="61">
        <v>571.8</v>
      </c>
      <c r="G34" s="44" t="s">
        <v>44</v>
      </c>
      <c r="H34" s="44" t="s">
        <v>38</v>
      </c>
      <c r="I34" s="44" t="s">
        <v>36</v>
      </c>
      <c r="J34" s="44" t="s">
        <v>42</v>
      </c>
      <c r="K34" s="1" t="s">
        <v>70</v>
      </c>
      <c r="L34" s="1" t="s">
        <v>85</v>
      </c>
      <c r="M34" s="1" t="s">
        <v>86</v>
      </c>
      <c r="N34" s="1" t="s">
        <v>101</v>
      </c>
      <c r="O34" s="1"/>
      <c r="P34" s="1" t="s">
        <v>140</v>
      </c>
      <c r="Q34" s="2">
        <f t="shared" si="4"/>
        <v>1.740000000000009</v>
      </c>
      <c r="R34" s="2">
        <f t="shared" si="0"/>
        <v>-0.060000000000002274</v>
      </c>
      <c r="S34" s="2">
        <f t="shared" si="1"/>
        <v>1.1399999999999864</v>
      </c>
      <c r="T34" s="2">
        <f t="shared" si="2"/>
        <v>0</v>
      </c>
      <c r="U34" s="2">
        <f t="shared" si="3"/>
        <v>0.7999999999999545</v>
      </c>
      <c r="V34" s="3"/>
      <c r="W34" s="1"/>
      <c r="X34" s="1"/>
      <c r="Y34" s="1"/>
      <c r="Z34" s="1"/>
      <c r="AA34" s="1"/>
    </row>
    <row r="35" spans="1:21" ht="12.75">
      <c r="A35" t="s">
        <v>207</v>
      </c>
      <c r="B35" s="61">
        <v>172.49</v>
      </c>
      <c r="C35" s="61">
        <v>282.75</v>
      </c>
      <c r="D35" s="61">
        <v>389.64</v>
      </c>
      <c r="E35" s="61">
        <v>425.93</v>
      </c>
      <c r="F35" s="61">
        <v>518.85</v>
      </c>
      <c r="G35" s="44">
        <v>3</v>
      </c>
      <c r="H35" s="44">
        <v>17</v>
      </c>
      <c r="I35" s="44">
        <v>21</v>
      </c>
      <c r="J35" s="44">
        <v>18</v>
      </c>
      <c r="K35" s="1" t="s">
        <v>39</v>
      </c>
      <c r="L35" s="1">
        <v>171</v>
      </c>
      <c r="M35" s="1">
        <v>283</v>
      </c>
      <c r="N35" s="1">
        <v>390</v>
      </c>
      <c r="O35" s="1">
        <v>419</v>
      </c>
      <c r="P35" s="1">
        <v>517</v>
      </c>
      <c r="Q35" s="2">
        <f aca="true" t="shared" si="5" ref="Q35:U36">B35-L35</f>
        <v>1.490000000000009</v>
      </c>
      <c r="R35" s="2">
        <f t="shared" si="5"/>
        <v>-0.25</v>
      </c>
      <c r="S35" s="2">
        <f t="shared" si="5"/>
        <v>-0.36000000000001364</v>
      </c>
      <c r="T35" s="2">
        <f t="shared" si="5"/>
        <v>6.930000000000007</v>
      </c>
      <c r="U35" s="2">
        <f t="shared" si="5"/>
        <v>1.8500000000000227</v>
      </c>
    </row>
    <row r="36" spans="1:21" ht="12.75">
      <c r="A36" t="s">
        <v>208</v>
      </c>
      <c r="B36" s="61">
        <v>163.21</v>
      </c>
      <c r="C36" s="61">
        <v>258.78</v>
      </c>
      <c r="D36" s="61">
        <v>319.35</v>
      </c>
      <c r="E36" s="61">
        <v>382.87</v>
      </c>
      <c r="F36" s="41">
        <v>496.52</v>
      </c>
      <c r="G36" s="44">
        <v>2</v>
      </c>
      <c r="H36" s="44">
        <v>13</v>
      </c>
      <c r="I36" s="44">
        <v>9</v>
      </c>
      <c r="J36" s="44">
        <v>11</v>
      </c>
      <c r="K36" s="1" t="s">
        <v>210</v>
      </c>
      <c r="L36" s="1">
        <v>162</v>
      </c>
      <c r="M36" s="1">
        <v>259</v>
      </c>
      <c r="N36" s="1">
        <v>318</v>
      </c>
      <c r="O36" s="1">
        <v>377</v>
      </c>
      <c r="P36" s="1">
        <v>496</v>
      </c>
      <c r="Q36" s="2">
        <f t="shared" si="5"/>
        <v>1.210000000000008</v>
      </c>
      <c r="R36" s="2">
        <f t="shared" si="5"/>
        <v>-0.22000000000002728</v>
      </c>
      <c r="S36" s="2">
        <f t="shared" si="5"/>
        <v>1.3500000000000227</v>
      </c>
      <c r="T36" s="2">
        <f t="shared" si="5"/>
        <v>5.8700000000000045</v>
      </c>
      <c r="U36" s="2">
        <f t="shared" si="5"/>
        <v>0.5199999999999818</v>
      </c>
    </row>
  </sheetData>
  <sheetProtection/>
  <protectedRanges>
    <protectedRange sqref="F13" name="input area"/>
  </protectedRanges>
  <mergeCells count="4">
    <mergeCell ref="B2:F2"/>
    <mergeCell ref="G2:K2"/>
    <mergeCell ref="L2:P2"/>
    <mergeCell ref="Q2:U2"/>
  </mergeCells>
  <conditionalFormatting sqref="B4:F34 B35:D36 E35:F35 E36">
    <cfRule type="expression" priority="1" dxfId="0" stopIfTrue="1">
      <formula>ISBLANK(B4)</formula>
    </cfRule>
    <cfRule type="cellIs" priority="2" dxfId="1" operator="lessThan" stopIfTrue="1">
      <formula>100</formula>
    </cfRule>
  </conditionalFormatting>
  <conditionalFormatting sqref="Q4:U36">
    <cfRule type="cellIs" priority="3" dxfId="2" operator="lessThan" stopIfTrue="1">
      <formula>-25</formula>
    </cfRule>
    <cfRule type="cellIs" priority="4" dxfId="1" operator="greaterThan" stopIfTrue="1">
      <formula>25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M3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bestFit="1" customWidth="1"/>
    <col min="2" max="2" width="12.00390625" style="3" bestFit="1" customWidth="1"/>
    <col min="3" max="3" width="13.140625" style="3" bestFit="1" customWidth="1"/>
    <col min="4" max="4" width="12.00390625" style="3" bestFit="1" customWidth="1"/>
    <col min="5" max="5" width="9.140625" style="3" customWidth="1"/>
    <col min="6" max="6" width="14.00390625" style="3" bestFit="1" customWidth="1"/>
    <col min="7" max="7" width="9.140625" style="3" customWidth="1"/>
    <col min="8" max="8" width="10.140625" style="3" bestFit="1" customWidth="1"/>
    <col min="9" max="12" width="9.140625" style="3" customWidth="1"/>
    <col min="13" max="13" width="12.8515625" style="3" bestFit="1" customWidth="1"/>
    <col min="14" max="14" width="9.140625" style="3" customWidth="1"/>
    <col min="15" max="15" width="10.140625" style="3" bestFit="1" customWidth="1"/>
    <col min="16" max="17" width="9.140625" style="3" customWidth="1"/>
    <col min="18" max="18" width="12.00390625" style="3" bestFit="1" customWidth="1"/>
    <col min="19" max="19" width="9.140625" style="3" customWidth="1"/>
    <col min="20" max="20" width="12.8515625" style="3" bestFit="1" customWidth="1"/>
    <col min="21" max="21" width="9.140625" style="3" customWidth="1"/>
    <col min="22" max="22" width="11.7109375" style="3" bestFit="1" customWidth="1"/>
    <col min="23" max="24" width="9.140625" style="3" customWidth="1"/>
    <col min="25" max="25" width="12.00390625" style="3" bestFit="1" customWidth="1"/>
    <col min="26" max="26" width="9.140625" style="3" customWidth="1"/>
    <col min="27" max="27" width="12.8515625" style="3" bestFit="1" customWidth="1"/>
    <col min="28" max="28" width="9.140625" style="3" customWidth="1"/>
    <col min="29" max="29" width="10.140625" style="3" bestFit="1" customWidth="1"/>
    <col min="30" max="30" width="11.00390625" style="3" bestFit="1" customWidth="1"/>
    <col min="31" max="31" width="11.00390625" style="3" customWidth="1"/>
    <col min="32" max="33" width="4.00390625" style="3" customWidth="1"/>
    <col min="34" max="34" width="12.00390625" style="3" bestFit="1" customWidth="1"/>
    <col min="35" max="35" width="9.140625" style="3" customWidth="1"/>
    <col min="36" max="36" width="12.8515625" style="3" bestFit="1" customWidth="1"/>
    <col min="37" max="38" width="3.140625" style="3" customWidth="1"/>
    <col min="39" max="16384" width="9.140625" style="3" customWidth="1"/>
  </cols>
  <sheetData>
    <row r="1" ht="18">
      <c r="A1" s="12" t="s">
        <v>175</v>
      </c>
    </row>
    <row r="2" ht="18">
      <c r="A2" s="12"/>
    </row>
    <row r="3" spans="1:35" ht="12.75">
      <c r="A3" s="42" t="s">
        <v>156</v>
      </c>
      <c r="B3" s="3" t="s">
        <v>162</v>
      </c>
      <c r="D3" s="3" t="s">
        <v>163</v>
      </c>
      <c r="H3" s="42" t="s">
        <v>157</v>
      </c>
      <c r="I3" s="3" t="s">
        <v>162</v>
      </c>
      <c r="K3" s="3" t="s">
        <v>163</v>
      </c>
      <c r="O3" s="42" t="s">
        <v>158</v>
      </c>
      <c r="P3" s="3" t="s">
        <v>162</v>
      </c>
      <c r="R3" s="3" t="s">
        <v>163</v>
      </c>
      <c r="V3" s="42" t="s">
        <v>159</v>
      </c>
      <c r="W3" s="3" t="s">
        <v>162</v>
      </c>
      <c r="Y3" s="3" t="s">
        <v>163</v>
      </c>
      <c r="AC3" s="43" t="s">
        <v>160</v>
      </c>
      <c r="AG3" s="6" t="s">
        <v>162</v>
      </c>
      <c r="AH3" s="3" t="s">
        <v>164</v>
      </c>
      <c r="AI3" s="3" t="s">
        <v>163</v>
      </c>
    </row>
    <row r="4" spans="1:35" ht="18">
      <c r="A4" s="42"/>
      <c r="B4" s="14">
        <v>9</v>
      </c>
      <c r="C4" s="14"/>
      <c r="D4" s="14">
        <v>144</v>
      </c>
      <c r="E4" s="14"/>
      <c r="F4" s="14"/>
      <c r="G4" s="14"/>
      <c r="H4" s="13"/>
      <c r="I4" s="14">
        <v>6</v>
      </c>
      <c r="J4" s="14"/>
      <c r="K4" s="14">
        <v>181</v>
      </c>
      <c r="L4" s="14"/>
      <c r="M4" s="14"/>
      <c r="N4" s="14"/>
      <c r="O4" s="13"/>
      <c r="P4" s="14">
        <v>6</v>
      </c>
      <c r="Q4" s="14"/>
      <c r="R4" s="14">
        <v>264</v>
      </c>
      <c r="S4" s="14"/>
      <c r="T4" s="14"/>
      <c r="U4" s="14"/>
      <c r="V4" s="13"/>
      <c r="W4" s="14">
        <v>6</v>
      </c>
      <c r="X4" s="14"/>
      <c r="Y4" s="14">
        <v>311</v>
      </c>
      <c r="AC4" s="12"/>
      <c r="AG4" s="6">
        <v>27</v>
      </c>
      <c r="AH4" s="3">
        <v>33</v>
      </c>
      <c r="AI4" s="3">
        <v>73</v>
      </c>
    </row>
    <row r="5" spans="1:36" ht="12.75">
      <c r="A5" s="33" t="s">
        <v>169</v>
      </c>
      <c r="B5" s="28" t="s">
        <v>166</v>
      </c>
      <c r="C5" s="28" t="s">
        <v>180</v>
      </c>
      <c r="D5" s="28" t="s">
        <v>165</v>
      </c>
      <c r="E5" s="28" t="s">
        <v>167</v>
      </c>
      <c r="F5" s="28" t="s">
        <v>168</v>
      </c>
      <c r="G5" s="14"/>
      <c r="H5" s="33" t="s">
        <v>169</v>
      </c>
      <c r="I5" s="28" t="s">
        <v>166</v>
      </c>
      <c r="J5" s="28" t="s">
        <v>180</v>
      </c>
      <c r="K5" s="28" t="s">
        <v>165</v>
      </c>
      <c r="L5" s="28" t="s">
        <v>167</v>
      </c>
      <c r="M5" s="28" t="s">
        <v>168</v>
      </c>
      <c r="N5" s="14"/>
      <c r="O5" s="33" t="s">
        <v>169</v>
      </c>
      <c r="P5" s="28" t="s">
        <v>166</v>
      </c>
      <c r="Q5" s="28" t="s">
        <v>180</v>
      </c>
      <c r="R5" s="28" t="s">
        <v>165</v>
      </c>
      <c r="S5" s="35" t="s">
        <v>167</v>
      </c>
      <c r="T5" s="28" t="s">
        <v>168</v>
      </c>
      <c r="U5" s="14"/>
      <c r="V5" s="33" t="s">
        <v>169</v>
      </c>
      <c r="W5" s="28" t="s">
        <v>166</v>
      </c>
      <c r="X5" s="28"/>
      <c r="Y5" s="28" t="s">
        <v>165</v>
      </c>
      <c r="Z5" s="28" t="s">
        <v>167</v>
      </c>
      <c r="AA5" s="28" t="s">
        <v>168</v>
      </c>
      <c r="AC5" s="38" t="s">
        <v>169</v>
      </c>
      <c r="AD5" s="39" t="s">
        <v>166</v>
      </c>
      <c r="AE5" s="39"/>
      <c r="AF5" s="39" t="s">
        <v>170</v>
      </c>
      <c r="AG5" s="39" t="s">
        <v>171</v>
      </c>
      <c r="AH5" s="39" t="s">
        <v>165</v>
      </c>
      <c r="AI5" s="39" t="s">
        <v>167</v>
      </c>
      <c r="AJ5" s="35" t="s">
        <v>168</v>
      </c>
    </row>
    <row r="6" spans="1:36" ht="12.75">
      <c r="A6" s="31"/>
      <c r="B6" s="24">
        <v>-1</v>
      </c>
      <c r="C6" s="24"/>
      <c r="D6" s="24"/>
      <c r="E6" s="24"/>
      <c r="F6" s="24">
        <v>0</v>
      </c>
      <c r="H6" s="31"/>
      <c r="I6" s="23">
        <v>-1</v>
      </c>
      <c r="J6" s="23"/>
      <c r="K6" s="24"/>
      <c r="L6" s="24"/>
      <c r="M6" s="24">
        <v>0</v>
      </c>
      <c r="O6" s="31"/>
      <c r="P6" s="23">
        <v>-1</v>
      </c>
      <c r="Q6" s="23"/>
      <c r="R6" s="24"/>
      <c r="S6" s="31"/>
      <c r="T6" s="24">
        <v>0</v>
      </c>
      <c r="V6" s="31"/>
      <c r="W6" s="24">
        <v>-1</v>
      </c>
      <c r="X6" s="24"/>
      <c r="Y6" s="24"/>
      <c r="Z6" s="24"/>
      <c r="AA6" s="24">
        <v>0</v>
      </c>
      <c r="AC6" s="22"/>
      <c r="AD6" s="23">
        <v>-1</v>
      </c>
      <c r="AE6" s="23"/>
      <c r="AF6" s="23"/>
      <c r="AG6" s="24"/>
      <c r="AH6" s="31"/>
      <c r="AI6" s="31"/>
      <c r="AJ6" s="24">
        <v>0</v>
      </c>
    </row>
    <row r="7" spans="1:36" ht="12.75">
      <c r="A7" s="32"/>
      <c r="B7" s="26">
        <v>1</v>
      </c>
      <c r="C7" s="26"/>
      <c r="D7" s="26"/>
      <c r="E7" s="26"/>
      <c r="F7" s="26">
        <f>IF(B7&lt;&gt;"",IF(B7&lt;&gt;1,AVERAGE(E7:E8),E8),"")*-1</f>
        <v>-1.1884615384615245</v>
      </c>
      <c r="H7" s="34"/>
      <c r="I7" s="10">
        <v>1</v>
      </c>
      <c r="J7" s="10"/>
      <c r="K7" s="26"/>
      <c r="L7" s="26"/>
      <c r="M7" s="26">
        <f>IF(I7&lt;&gt;"",IF(I7&lt;&gt;1,AVERAGE(L7:L8),L8),"")*-1</f>
        <v>1.1100000000000136</v>
      </c>
      <c r="O7" s="32"/>
      <c r="P7" s="10">
        <v>1</v>
      </c>
      <c r="Q7" s="50"/>
      <c r="R7" s="26"/>
      <c r="S7" s="32"/>
      <c r="T7" s="26">
        <f>IF(P7&lt;&gt;"",IF(P7&lt;&gt;1,AVERAGE(S7:S8),S8),"")*-1</f>
        <v>-1.5</v>
      </c>
      <c r="V7" s="32"/>
      <c r="W7" s="27">
        <v>1</v>
      </c>
      <c r="X7" s="34"/>
      <c r="Y7" s="26"/>
      <c r="Z7" s="26"/>
      <c r="AA7" s="26">
        <f>IF(W7&lt;&gt;"",IF(W7&lt;&gt;1,AVERAGE(Z7:Z8),Z8),"")*-1</f>
        <v>-4.7900000000000205</v>
      </c>
      <c r="AC7" s="25"/>
      <c r="AD7" s="10">
        <v>1</v>
      </c>
      <c r="AE7" s="50"/>
      <c r="AF7" s="10"/>
      <c r="AG7" s="26"/>
      <c r="AH7" s="32">
        <f>IF(AC7&lt;&gt;"",IF(AC7&lt;&gt;-1,AC7*AG$4+AH$4,0),"")</f>
      </c>
      <c r="AI7" s="36">
        <f>IF(AC7&lt;&gt;"",AD7-AH7,"")</f>
      </c>
      <c r="AJ7" s="26">
        <f>IF(AD7&lt;&gt;"",IF(AD7&lt;&gt;1,AVERAGE(AI7:AI8),AI8),"")*-1</f>
        <v>-1.240000000000009</v>
      </c>
    </row>
    <row r="8" spans="1:36" ht="12.75">
      <c r="A8" s="55">
        <v>2</v>
      </c>
      <c r="B8" s="15">
        <f>AVERAGE('Original data'!B12,'Original data'!B13,'Original data'!B14,'Original data'!B15,'Original data'!B18,'Original data'!B19,'Original data'!B21,'Original data'!B22,'Original data'!B25,'Original data'!B26,'Original data'!B28,'Original data'!B33,'Original data'!B36)</f>
        <v>163.18846153846152</v>
      </c>
      <c r="C8" s="47">
        <f>STDEV('Original data'!B12,'Original data'!B13,'Original data'!B14,'Original data'!B15,'Original data'!B18,'Original data'!B19,'Original data'!B21,'Original data'!B22,'Original data'!B25,'Original data'!B26,'Original data'!B28,'Original data'!B33,'Original data'!B36)</f>
        <v>0.10983670863651032</v>
      </c>
      <c r="D8" s="26">
        <f>IF(A8&lt;&gt;"",IF(A8&lt;&gt;-1,A8*B$4+D$4,0),"")</f>
        <v>162</v>
      </c>
      <c r="E8" s="29">
        <f>IF(A8&lt;&gt;"",B8-D8,"")</f>
        <v>1.1884615384615245</v>
      </c>
      <c r="F8" s="26">
        <f aca="true" t="shared" si="0" ref="F8:F15">IF(B8&lt;&gt;"",IF(B8&lt;&gt;1,AVERAGE(E8:E9),E9),"")*-1</f>
        <v>-1.323846153846162</v>
      </c>
      <c r="H8" s="55" t="s">
        <v>58</v>
      </c>
      <c r="I8" s="18">
        <f>AVERAGE('Original data'!C33)</f>
        <v>209.89</v>
      </c>
      <c r="J8" s="51"/>
      <c r="K8" s="26">
        <f>IF(H8&lt;&gt;"",IF(H8&lt;&gt;-1,H8*I$4+K$4,0),"")</f>
        <v>211</v>
      </c>
      <c r="L8" s="29">
        <f>IF(H8&lt;&gt;"",I8-K8,"")</f>
        <v>-1.1100000000000136</v>
      </c>
      <c r="M8" s="26">
        <f aca="true" t="shared" si="1" ref="M8:M24">IF(I8&lt;&gt;"",IF(I8&lt;&gt;1,AVERAGE(L8:L9),L9),"")*-1</f>
        <v>1.190000000000012</v>
      </c>
      <c r="O8" s="55" t="s">
        <v>57</v>
      </c>
      <c r="P8" s="18">
        <f>AVERAGE('Original data'!D33)</f>
        <v>289.5</v>
      </c>
      <c r="Q8" s="51"/>
      <c r="R8" s="26">
        <f aca="true" t="shared" si="2" ref="R8:R27">IF(O8&lt;&gt;"",IF(O8&lt;&gt;-1,O8*P$4+R$4,0),"")</f>
        <v>288</v>
      </c>
      <c r="S8" s="36">
        <f aca="true" t="shared" si="3" ref="S8:S27">IF(O8&lt;&gt;"",P8-R8,"")</f>
        <v>1.5</v>
      </c>
      <c r="T8" s="26">
        <f aca="true" t="shared" si="4" ref="T8:T24">IF(P8&lt;&gt;"",IF(P8&lt;&gt;1,AVERAGE(S8:S9),S9),"")*-1</f>
        <v>-1.3600000000000136</v>
      </c>
      <c r="V8" s="55" t="s">
        <v>57</v>
      </c>
      <c r="W8" s="18">
        <f>AVERAGE('Original data'!E21)</f>
        <v>339.79</v>
      </c>
      <c r="X8" s="51"/>
      <c r="Y8" s="26">
        <f>IF(V8&lt;&gt;"",IF(V8&lt;&gt;-1,V8*W$4+Y$4,0),"")</f>
        <v>335</v>
      </c>
      <c r="Z8" s="29">
        <f aca="true" t="shared" si="5" ref="Z8:Z26">IF(V8&lt;&gt;"",W8-Y8,"")</f>
        <v>4.7900000000000205</v>
      </c>
      <c r="AA8" s="26">
        <f aca="true" t="shared" si="6" ref="AA8:AA25">IF(W8&lt;&gt;"",IF(W8&lt;&gt;1,AVERAGE(Z8:Z9),Z9),"")*-1</f>
        <v>-4.590000000000003</v>
      </c>
      <c r="AC8" s="58" t="s">
        <v>64</v>
      </c>
      <c r="AD8" s="18">
        <f>AVERAGE('Original data'!F27)</f>
        <v>266.24</v>
      </c>
      <c r="AE8" s="51"/>
      <c r="AF8" s="10">
        <f>LEFT(AC8,2)*1</f>
        <v>1</v>
      </c>
      <c r="AG8" s="26">
        <f>RIGHT(AC8,2)*1</f>
        <v>5</v>
      </c>
      <c r="AH8" s="32">
        <f aca="true" t="shared" si="7" ref="AH8:AH22">IF(AC8&lt;&gt;"",IF(AC8&lt;&gt;-1,(AF8*AG$4)+(AG8*AH$4)+AI$4,0),"")</f>
        <v>265</v>
      </c>
      <c r="AI8" s="36">
        <f>IF(AC8&lt;&gt;"",AD8-AH8,"")</f>
        <v>1.240000000000009</v>
      </c>
      <c r="AJ8" s="26">
        <f aca="true" t="shared" si="8" ref="AJ8:AJ22">IF(AD8&lt;&gt;"",IF(AD8&lt;&gt;1,AVERAGE(AI8:AI9),AI9),"")*-1</f>
        <v>-1.1550000000000011</v>
      </c>
    </row>
    <row r="9" spans="1:36" ht="12.75">
      <c r="A9" s="56">
        <v>3</v>
      </c>
      <c r="B9" s="16">
        <f>AVERAGE('Original data'!B8,'Original data'!B9,'Original data'!B10,'Original data'!B11,'Original data'!B16,'Original data'!B17,'Original data'!B20,'Original data'!B23,'Original data'!B29,'Original data'!B32,'Original data'!B34,'Original data'!B32,'Original data'!B35)</f>
        <v>172.4592307692308</v>
      </c>
      <c r="C9" s="48">
        <f>STDEV('Original data'!B8,'Original data'!B9,'Original data'!B10,'Original data'!B11,'Original data'!B16,'Original data'!B17,'Original data'!B20,'Original data'!B23,'Original data'!B29,'Original data'!B32,'Original data'!B34,'Original data'!B35)</f>
        <v>0.13594506466239106</v>
      </c>
      <c r="D9" s="26">
        <f aca="true" t="shared" si="9" ref="D9:D15">IF(A9&lt;&gt;"",IF(A9&lt;&gt;-1,A9*B$4+D$4,0),"")</f>
        <v>171</v>
      </c>
      <c r="E9" s="29">
        <f aca="true" t="shared" si="10" ref="E9:E15">IF(A9&lt;&gt;"",B9-D9,"")</f>
        <v>1.4592307692307998</v>
      </c>
      <c r="F9" s="26">
        <f t="shared" si="0"/>
        <v>-1.5146153846153965</v>
      </c>
      <c r="H9" s="56" t="s">
        <v>36</v>
      </c>
      <c r="I9" s="19">
        <f>AVERAGE('Original data'!C32)</f>
        <v>221.73</v>
      </c>
      <c r="J9" s="52"/>
      <c r="K9" s="26">
        <f aca="true" t="shared" si="11" ref="K9:K24">IF(H9&lt;&gt;"",IF(H9&lt;&gt;-1,H9*I$4+K$4,0),"")</f>
        <v>223</v>
      </c>
      <c r="L9" s="29">
        <f>IF(H9&lt;&gt;"",I9-K9,"")</f>
        <v>-1.2700000000000102</v>
      </c>
      <c r="M9" s="26">
        <f t="shared" si="1"/>
        <v>1.2066666666666777</v>
      </c>
      <c r="O9" s="56" t="s">
        <v>31</v>
      </c>
      <c r="P9" s="19">
        <f>AVERAGE('Original data'!D24,'Original data'!D31)</f>
        <v>301.22</v>
      </c>
      <c r="Q9" s="52">
        <f>STDEV('Original data'!D24,'Original data'!D31)</f>
        <v>0.22627416997969038</v>
      </c>
      <c r="R9" s="26">
        <f t="shared" si="2"/>
        <v>300</v>
      </c>
      <c r="S9" s="36">
        <f t="shared" si="3"/>
        <v>1.2200000000000273</v>
      </c>
      <c r="T9" s="26">
        <f t="shared" si="4"/>
        <v>-1.1750000000000114</v>
      </c>
      <c r="V9" s="56" t="s">
        <v>58</v>
      </c>
      <c r="W9" s="19">
        <f>AVERAGE('Original data'!E22)</f>
        <v>345.39</v>
      </c>
      <c r="X9" s="52"/>
      <c r="Y9" s="26">
        <f aca="true" t="shared" si="12" ref="Y9:Y26">IF(V9&lt;&gt;"",IF(V9&lt;&gt;-1,V9*W$4+Y$4,0),"")</f>
        <v>341</v>
      </c>
      <c r="Z9" s="29">
        <f t="shared" si="5"/>
        <v>4.389999999999986</v>
      </c>
      <c r="AA9" s="26">
        <f t="shared" si="6"/>
        <v>-4.7324999999999875</v>
      </c>
      <c r="AC9" s="59" t="s">
        <v>65</v>
      </c>
      <c r="AD9" s="19">
        <f>AVERAGE('Original data'!F28)</f>
        <v>299.07</v>
      </c>
      <c r="AE9" s="52"/>
      <c r="AF9" s="10">
        <f aca="true" t="shared" si="13" ref="AF9:AF21">LEFT(AC9,2)*1</f>
        <v>1</v>
      </c>
      <c r="AG9" s="26">
        <f aca="true" t="shared" si="14" ref="AG9:AG21">RIGHT(AC9,2)*1</f>
        <v>6</v>
      </c>
      <c r="AH9" s="32">
        <f t="shared" si="7"/>
        <v>298</v>
      </c>
      <c r="AI9" s="36">
        <f aca="true" t="shared" si="15" ref="AI9:AI22">IF(AC9&lt;&gt;"",AD9-AH9,"")</f>
        <v>1.0699999999999932</v>
      </c>
      <c r="AJ9" s="26">
        <f t="shared" si="8"/>
        <v>-1.5300000000000011</v>
      </c>
    </row>
    <row r="10" spans="1:36" ht="12.75">
      <c r="A10" s="56">
        <v>4</v>
      </c>
      <c r="B10" s="16">
        <f>AVERAGE('Original data'!B24,'Original data'!B27)</f>
        <v>181.57</v>
      </c>
      <c r="C10" s="48">
        <f>STDEV('Original data'!B24,'Original data'!B27,'Original data'!B36)</f>
        <v>10.600169809961136</v>
      </c>
      <c r="D10" s="26">
        <f t="shared" si="9"/>
        <v>180</v>
      </c>
      <c r="E10" s="29">
        <f t="shared" si="10"/>
        <v>1.5699999999999932</v>
      </c>
      <c r="F10" s="26">
        <f t="shared" si="0"/>
        <v>-1.5124999999999886</v>
      </c>
      <c r="H10" s="56" t="s">
        <v>32</v>
      </c>
      <c r="I10" s="19">
        <f>AVERAGE('Original data'!C4,'Original data'!C22,'Original data'!C24)</f>
        <v>233.85666666666665</v>
      </c>
      <c r="J10" s="52">
        <f>STDEV('Original data'!C4,'Original data'!C22,'Original data'!C24)</f>
        <v>0.24785748593360715</v>
      </c>
      <c r="K10" s="26">
        <f t="shared" si="11"/>
        <v>235</v>
      </c>
      <c r="L10" s="29">
        <f aca="true" t="shared" si="16" ref="L10:L24">IF(H10&lt;&gt;"",I10-K10,"")</f>
        <v>-1.143333333333345</v>
      </c>
      <c r="M10" s="26">
        <f t="shared" si="1"/>
        <v>1.1266666666666794</v>
      </c>
      <c r="O10" s="56" t="s">
        <v>36</v>
      </c>
      <c r="P10" s="19">
        <f>AVERAGE('Original data'!D14,'Original data'!D34)</f>
        <v>307.13</v>
      </c>
      <c r="Q10" s="52">
        <f>STDEV('Original data'!D14,'Original data'!D34)</f>
        <v>0.014142135623718088</v>
      </c>
      <c r="R10" s="26">
        <f t="shared" si="2"/>
        <v>306</v>
      </c>
      <c r="S10" s="36">
        <f t="shared" si="3"/>
        <v>1.1299999999999955</v>
      </c>
      <c r="T10" s="26">
        <f t="shared" si="4"/>
        <v>-1.0400000000000205</v>
      </c>
      <c r="V10" s="56" t="s">
        <v>31</v>
      </c>
      <c r="W10" s="19">
        <f>AVERAGE('Original data'!E27,'Original data'!E28)</f>
        <v>352.075</v>
      </c>
      <c r="X10" s="52">
        <f>STDEV('Original data'!E27,'Original data'!E28)</f>
        <v>0.07778174593052987</v>
      </c>
      <c r="Y10" s="26">
        <f t="shared" si="12"/>
        <v>347</v>
      </c>
      <c r="Z10" s="29">
        <f t="shared" si="5"/>
        <v>5.074999999999989</v>
      </c>
      <c r="AA10" s="26">
        <f t="shared" si="6"/>
        <v>-5.257499999999993</v>
      </c>
      <c r="AC10" s="59" t="s">
        <v>67</v>
      </c>
      <c r="AD10" s="19">
        <f>AVERAGE('Original data'!F31)</f>
        <v>338.99</v>
      </c>
      <c r="AE10" s="52"/>
      <c r="AF10" s="10">
        <f t="shared" si="13"/>
        <v>0</v>
      </c>
      <c r="AG10" s="26">
        <f t="shared" si="14"/>
        <v>8</v>
      </c>
      <c r="AH10" s="32">
        <f t="shared" si="7"/>
        <v>337</v>
      </c>
      <c r="AI10" s="36">
        <f t="shared" si="15"/>
        <v>1.990000000000009</v>
      </c>
      <c r="AJ10" s="26">
        <f t="shared" si="8"/>
        <v>-2.0250000000000057</v>
      </c>
    </row>
    <row r="11" spans="1:36" ht="12.75">
      <c r="A11" s="56">
        <v>5</v>
      </c>
      <c r="B11" s="16">
        <f>(AVERAGE('Original data'!B30,'Original data'!B31))</f>
        <v>190.45499999999998</v>
      </c>
      <c r="C11" s="48">
        <f>(STDEV('Original data'!B30,'Original data'!B31))</f>
        <v>0.06363961030679169</v>
      </c>
      <c r="D11" s="26">
        <f t="shared" si="9"/>
        <v>189</v>
      </c>
      <c r="E11" s="29">
        <f t="shared" si="10"/>
        <v>1.454999999999984</v>
      </c>
      <c r="F11" s="26">
        <f t="shared" si="0"/>
        <v>-1.4824999999999875</v>
      </c>
      <c r="H11" s="56" t="s">
        <v>34</v>
      </c>
      <c r="I11" s="19">
        <f>AVERAGE('Original data'!C19)</f>
        <v>239.89</v>
      </c>
      <c r="J11" s="52"/>
      <c r="K11" s="26">
        <f t="shared" si="11"/>
        <v>241</v>
      </c>
      <c r="L11" s="29">
        <f t="shared" si="16"/>
        <v>-1.1100000000000136</v>
      </c>
      <c r="M11" s="26">
        <f t="shared" si="1"/>
        <v>0.7833333333333456</v>
      </c>
      <c r="O11" s="56" t="s">
        <v>40</v>
      </c>
      <c r="P11" s="19">
        <f>AVERAGE('Original data'!D27,'Original data'!D30)</f>
        <v>312.95000000000005</v>
      </c>
      <c r="Q11" s="52">
        <f>STDEV('Original data'!D27,'Original data'!D30)</f>
        <v>0.02828427124747637</v>
      </c>
      <c r="R11" s="26">
        <f t="shared" si="2"/>
        <v>312</v>
      </c>
      <c r="S11" s="36">
        <f t="shared" si="3"/>
        <v>0.9500000000000455</v>
      </c>
      <c r="T11" s="26">
        <f t="shared" si="4"/>
        <v>-1.1750000000000114</v>
      </c>
      <c r="V11" s="56" t="s">
        <v>36</v>
      </c>
      <c r="W11" s="19">
        <f>AVERAGE('Original data'!E31)</f>
        <v>358.44</v>
      </c>
      <c r="X11" s="52"/>
      <c r="Y11" s="26">
        <f t="shared" si="12"/>
        <v>353</v>
      </c>
      <c r="Z11" s="29">
        <f t="shared" si="5"/>
        <v>5.439999999999998</v>
      </c>
      <c r="AA11" s="26">
        <f t="shared" si="6"/>
        <v>-5.452500000000015</v>
      </c>
      <c r="AC11" s="59" t="s">
        <v>69</v>
      </c>
      <c r="AD11" s="19">
        <f>AVERAGE('Original data'!F33)</f>
        <v>372.06</v>
      </c>
      <c r="AE11" s="52"/>
      <c r="AF11" s="10">
        <f t="shared" si="13"/>
        <v>0</v>
      </c>
      <c r="AG11" s="26">
        <f t="shared" si="14"/>
        <v>9</v>
      </c>
      <c r="AH11" s="32">
        <f t="shared" si="7"/>
        <v>370</v>
      </c>
      <c r="AI11" s="36">
        <f t="shared" si="15"/>
        <v>2.0600000000000023</v>
      </c>
      <c r="AJ11" s="26">
        <f t="shared" si="8"/>
        <v>-1.615000000000009</v>
      </c>
    </row>
    <row r="12" spans="1:36" ht="12.75">
      <c r="A12" s="56">
        <v>6</v>
      </c>
      <c r="B12" s="16">
        <f>AVERAGE('Original data'!B4)</f>
        <v>199.51</v>
      </c>
      <c r="C12" s="48"/>
      <c r="D12" s="26">
        <f t="shared" si="9"/>
        <v>198</v>
      </c>
      <c r="E12" s="29">
        <f t="shared" si="10"/>
        <v>1.509999999999991</v>
      </c>
      <c r="F12" s="26">
        <f t="shared" si="0"/>
        <v>-1.5600000000000023</v>
      </c>
      <c r="H12" s="56" t="s">
        <v>41</v>
      </c>
      <c r="I12" s="19">
        <f>AVERAGE('Original data'!C6,'Original data'!C15,'Original data'!C21)</f>
        <v>246.54333333333332</v>
      </c>
      <c r="J12" s="52">
        <f>STDEV('Original data'!C6,'Original data'!C15,'Original data'!C21)</f>
        <v>0.20599352740640026</v>
      </c>
      <c r="K12" s="26">
        <f t="shared" si="11"/>
        <v>247</v>
      </c>
      <c r="L12" s="29">
        <f t="shared" si="16"/>
        <v>-0.45666666666667766</v>
      </c>
      <c r="M12" s="26">
        <f t="shared" si="1"/>
        <v>0.33833333333332405</v>
      </c>
      <c r="O12" s="56" t="s">
        <v>32</v>
      </c>
      <c r="P12" s="19">
        <f>AVERAGE('Original data'!D26,'Original data'!D36)</f>
        <v>319.4</v>
      </c>
      <c r="Q12" s="52">
        <f>STDEV('Original data'!D26,'Original data'!D36)</f>
        <v>0.07071067811863063</v>
      </c>
      <c r="R12" s="26">
        <f t="shared" si="2"/>
        <v>318</v>
      </c>
      <c r="S12" s="36">
        <f t="shared" si="3"/>
        <v>1.3999999999999773</v>
      </c>
      <c r="T12" s="26">
        <f t="shared" si="4"/>
        <v>-1.3999999999999773</v>
      </c>
      <c r="V12" s="56" t="s">
        <v>40</v>
      </c>
      <c r="W12" s="19">
        <f>AVERAGE('Original data'!E14,'Original data'!E18,'Original data'!E19,'Original data'!E24)</f>
        <v>364.46500000000003</v>
      </c>
      <c r="X12" s="52">
        <f>STDEV('Original data'!E14,'Original data'!E18,'Original data'!E19,'Original data'!E24)</f>
        <v>0.0818535277187195</v>
      </c>
      <c r="Y12" s="26">
        <f t="shared" si="12"/>
        <v>359</v>
      </c>
      <c r="Z12" s="29">
        <f t="shared" si="5"/>
        <v>5.465000000000032</v>
      </c>
      <c r="AA12" s="26">
        <f t="shared" si="6"/>
        <v>-5.532500000000027</v>
      </c>
      <c r="AC12" s="59" t="s">
        <v>66</v>
      </c>
      <c r="AD12" s="19">
        <f>AVERAGE('Original data'!F30)</f>
        <v>437.17</v>
      </c>
      <c r="AE12" s="52"/>
      <c r="AF12" s="10">
        <f t="shared" si="13"/>
        <v>0</v>
      </c>
      <c r="AG12" s="26">
        <f t="shared" si="14"/>
        <v>11</v>
      </c>
      <c r="AH12" s="32">
        <f t="shared" si="7"/>
        <v>436</v>
      </c>
      <c r="AI12" s="36">
        <f t="shared" si="15"/>
        <v>1.170000000000016</v>
      </c>
      <c r="AJ12" s="26">
        <f t="shared" si="8"/>
        <v>-1.835000000000008</v>
      </c>
    </row>
    <row r="13" spans="1:36" ht="12.75">
      <c r="A13" s="56">
        <v>7</v>
      </c>
      <c r="B13" s="16">
        <f>AVERAGE('Original data'!B5)</f>
        <v>208.61</v>
      </c>
      <c r="C13" s="48"/>
      <c r="D13" s="26">
        <f t="shared" si="9"/>
        <v>207</v>
      </c>
      <c r="E13" s="29">
        <f t="shared" si="10"/>
        <v>1.6100000000000136</v>
      </c>
      <c r="F13" s="26">
        <f>IF(B13&lt;&gt;"",IF(B13&lt;&gt;1,AVERAGE(E13:E14),E14),"")*-1</f>
        <v>-1.6550000000000011</v>
      </c>
      <c r="H13" s="56" t="s">
        <v>38</v>
      </c>
      <c r="I13" s="19">
        <f>AVERAGE('Original data'!C8,'Original data'!C18,'Original data'!C28,'Original data'!C30,'Original data'!C34)</f>
        <v>252.78000000000003</v>
      </c>
      <c r="J13" s="52">
        <f>STDEV('Original data'!C8,'Original data'!C18,'Original data'!C28,'Original data'!C30,'Original data'!C34)</f>
        <v>0.2053046516764814</v>
      </c>
      <c r="K13" s="26">
        <f t="shared" si="11"/>
        <v>253</v>
      </c>
      <c r="L13" s="29">
        <f t="shared" si="16"/>
        <v>-0.21999999999997044</v>
      </c>
      <c r="M13" s="26">
        <f t="shared" si="1"/>
        <v>0.1699999999999875</v>
      </c>
      <c r="O13" s="56" t="s">
        <v>34</v>
      </c>
      <c r="P13" s="19">
        <f>AVERAGE('Original data'!D10)</f>
        <v>325.4</v>
      </c>
      <c r="Q13" s="52"/>
      <c r="R13" s="26">
        <f t="shared" si="2"/>
        <v>324</v>
      </c>
      <c r="S13" s="36">
        <f t="shared" si="3"/>
        <v>1.3999999999999773</v>
      </c>
      <c r="T13" s="26">
        <f t="shared" si="4"/>
        <v>-1.0999999999999943</v>
      </c>
      <c r="V13" s="56" t="s">
        <v>32</v>
      </c>
      <c r="W13" s="19">
        <f>AVERAGE('Original data'!E15)</f>
        <v>370.6</v>
      </c>
      <c r="X13" s="52"/>
      <c r="Y13" s="26">
        <f t="shared" si="12"/>
        <v>365</v>
      </c>
      <c r="Z13" s="29">
        <f t="shared" si="5"/>
        <v>5.600000000000023</v>
      </c>
      <c r="AA13" s="26">
        <f t="shared" si="6"/>
        <v>-5.700000000000017</v>
      </c>
      <c r="AC13" s="59" t="s">
        <v>52</v>
      </c>
      <c r="AD13" s="21">
        <f>AVERAGE('Original data'!F13)</f>
        <v>465.5</v>
      </c>
      <c r="AE13" s="54"/>
      <c r="AF13" s="10">
        <f t="shared" si="13"/>
        <v>1</v>
      </c>
      <c r="AG13" s="26">
        <f t="shared" si="14"/>
        <v>11</v>
      </c>
      <c r="AH13" s="32">
        <f t="shared" si="7"/>
        <v>463</v>
      </c>
      <c r="AI13" s="36">
        <f t="shared" si="15"/>
        <v>2.5</v>
      </c>
      <c r="AJ13" s="26">
        <f t="shared" si="8"/>
        <v>-2.8149999999999977</v>
      </c>
    </row>
    <row r="14" spans="1:36" ht="12.75">
      <c r="A14" s="56">
        <v>8</v>
      </c>
      <c r="B14" s="16">
        <f>AVERAGE('Original data'!B6)</f>
        <v>217.7</v>
      </c>
      <c r="C14" s="48"/>
      <c r="D14" s="26">
        <f t="shared" si="9"/>
        <v>216</v>
      </c>
      <c r="E14" s="29">
        <f t="shared" si="10"/>
        <v>1.6999999999999886</v>
      </c>
      <c r="F14" s="26">
        <f t="shared" si="0"/>
        <v>-1.9799999999999898</v>
      </c>
      <c r="H14" s="56" t="s">
        <v>33</v>
      </c>
      <c r="I14" s="19">
        <f>AVERAGE('Original data'!C31,'Original data'!C36)</f>
        <v>258.88</v>
      </c>
      <c r="J14" s="52">
        <f>STDEV('Original data'!C31,'Original data'!C36)</f>
        <v>0.14142135623734164</v>
      </c>
      <c r="K14" s="26">
        <f t="shared" si="11"/>
        <v>259</v>
      </c>
      <c r="L14" s="29">
        <f t="shared" si="16"/>
        <v>-0.12000000000000455</v>
      </c>
      <c r="M14" s="26">
        <f t="shared" si="1"/>
        <v>0.14166666666667993</v>
      </c>
      <c r="O14" s="56" t="s">
        <v>41</v>
      </c>
      <c r="P14" s="19">
        <f>AVERAGE('Original data'!D8,'Original data'!D11)</f>
        <v>330.8</v>
      </c>
      <c r="Q14" s="52">
        <f>STDEV('Original data'!D8,'Original data'!D11)</f>
        <v>0.07071067811867082</v>
      </c>
      <c r="R14" s="26">
        <f t="shared" si="2"/>
        <v>330</v>
      </c>
      <c r="S14" s="36">
        <f t="shared" si="3"/>
        <v>0.8000000000000114</v>
      </c>
      <c r="T14" s="26">
        <f t="shared" si="4"/>
        <v>-0.7299999999999898</v>
      </c>
      <c r="V14" s="56" t="s">
        <v>34</v>
      </c>
      <c r="W14" s="19">
        <f>AVERAGE('Original data'!E4,'Original data'!E30)</f>
        <v>376.8</v>
      </c>
      <c r="X14" s="52">
        <f>STDEV('Original data'!E4,'Original data'!E30)</f>
        <v>0.098994949366107</v>
      </c>
      <c r="Y14" s="26">
        <f t="shared" si="12"/>
        <v>371</v>
      </c>
      <c r="Z14" s="29">
        <f t="shared" si="5"/>
        <v>5.800000000000011</v>
      </c>
      <c r="AA14" s="26">
        <f t="shared" si="6"/>
        <v>-5.839999999999975</v>
      </c>
      <c r="AC14" s="59" t="s">
        <v>61</v>
      </c>
      <c r="AD14" s="19">
        <f>AVERAGE('Original data'!F25)</f>
        <v>472.13</v>
      </c>
      <c r="AE14" s="52"/>
      <c r="AF14" s="10">
        <f t="shared" si="13"/>
        <v>0</v>
      </c>
      <c r="AG14" s="26">
        <f t="shared" si="14"/>
        <v>12</v>
      </c>
      <c r="AH14" s="32">
        <f t="shared" si="7"/>
        <v>469</v>
      </c>
      <c r="AI14" s="36">
        <f t="shared" si="15"/>
        <v>3.1299999999999955</v>
      </c>
      <c r="AJ14" s="26">
        <f t="shared" si="8"/>
        <v>-2.4099999999999966</v>
      </c>
    </row>
    <row r="15" spans="1:36" ht="12.75">
      <c r="A15" s="57">
        <v>9</v>
      </c>
      <c r="B15" s="17">
        <f>AVERAGE('Original data'!B7)</f>
        <v>227.26</v>
      </c>
      <c r="C15" s="49"/>
      <c r="D15" s="27">
        <f t="shared" si="9"/>
        <v>225</v>
      </c>
      <c r="E15" s="30">
        <f t="shared" si="10"/>
        <v>2.259999999999991</v>
      </c>
      <c r="F15" s="34">
        <f t="shared" si="0"/>
        <v>-2.259999999999991</v>
      </c>
      <c r="H15" s="56" t="s">
        <v>43</v>
      </c>
      <c r="I15" s="19">
        <f>AVERAGE('Original data'!C7,'Original data'!C17,'Original data'!C20)</f>
        <v>264.83666666666664</v>
      </c>
      <c r="J15" s="52">
        <f>STDEV('Original data'!C7,'Original data'!C17,'Original data'!C20)</f>
        <v>0.15502687938975676</v>
      </c>
      <c r="K15" s="26">
        <f t="shared" si="11"/>
        <v>265</v>
      </c>
      <c r="L15" s="29">
        <f t="shared" si="16"/>
        <v>-0.1633333333333553</v>
      </c>
      <c r="M15" s="26">
        <f>IF(I15&lt;&gt;"",IF(I15&lt;&gt;1,AVERAGE(L15:L16),L16),"")*-1</f>
        <v>0.29666666666668107</v>
      </c>
      <c r="O15" s="56" t="s">
        <v>38</v>
      </c>
      <c r="P15" s="19">
        <f>AVERAGE('Original data'!D5,'Original data'!D22)</f>
        <v>336.65999999999997</v>
      </c>
      <c r="Q15" s="52">
        <f>STDEV('Original data'!D5,'Original data'!D22)</f>
        <v>0.12727922061358338</v>
      </c>
      <c r="R15" s="26">
        <f t="shared" si="2"/>
        <v>336</v>
      </c>
      <c r="S15" s="36">
        <f t="shared" si="3"/>
        <v>0.6599999999999682</v>
      </c>
      <c r="T15" s="26">
        <f t="shared" si="4"/>
        <v>-0.5978571428571229</v>
      </c>
      <c r="V15" s="56" t="s">
        <v>41</v>
      </c>
      <c r="W15" s="19">
        <f>AVERAGE('Original data'!E16,'Original data'!E25,'Original data'!E36)</f>
        <v>382.87999999999994</v>
      </c>
      <c r="X15" s="52">
        <f>STDEV('Original data'!E16,'Original data'!E25,'Original data'!E36)</f>
        <v>0.01732050807567302</v>
      </c>
      <c r="Y15" s="26">
        <f t="shared" si="12"/>
        <v>377</v>
      </c>
      <c r="Z15" s="29">
        <f t="shared" si="5"/>
        <v>5.879999999999939</v>
      </c>
      <c r="AA15" s="26">
        <f t="shared" si="6"/>
        <v>-5.914999999999964</v>
      </c>
      <c r="AC15" s="59" t="s">
        <v>62</v>
      </c>
      <c r="AD15" s="19">
        <f>AVERAGE('Original data'!F26)</f>
        <v>485.69</v>
      </c>
      <c r="AE15" s="52"/>
      <c r="AF15" s="10">
        <f t="shared" si="13"/>
        <v>3</v>
      </c>
      <c r="AG15" s="26">
        <f t="shared" si="14"/>
        <v>10</v>
      </c>
      <c r="AH15" s="32">
        <f t="shared" si="7"/>
        <v>484</v>
      </c>
      <c r="AI15" s="36">
        <f t="shared" si="15"/>
        <v>1.6899999999999977</v>
      </c>
      <c r="AJ15" s="26">
        <f t="shared" si="8"/>
        <v>-1.7839999999999918</v>
      </c>
    </row>
    <row r="16" spans="2:36" ht="12.75">
      <c r="B16" s="26"/>
      <c r="C16" s="10"/>
      <c r="E16" s="5"/>
      <c r="H16" s="56" t="s">
        <v>37</v>
      </c>
      <c r="I16" s="19">
        <f>AVERAGE('Original data'!C5,'Original data'!C16)</f>
        <v>270.57</v>
      </c>
      <c r="J16" s="52">
        <f>STDEV('Original data'!C5,'Original data'!C16)</f>
        <v>0.05656854249495274</v>
      </c>
      <c r="K16" s="26">
        <f t="shared" si="11"/>
        <v>271</v>
      </c>
      <c r="L16" s="29">
        <f t="shared" si="16"/>
        <v>-0.4300000000000068</v>
      </c>
      <c r="M16" s="26">
        <f t="shared" si="1"/>
        <v>0.3550000000000182</v>
      </c>
      <c r="O16" s="56" t="s">
        <v>33</v>
      </c>
      <c r="P16" s="19">
        <f>AVERAGE('Original data'!D4,'Original data'!D9,'Original data'!D15,'Original data'!D21,'Original data'!D23,'Original data'!D25,'Original data'!D28)</f>
        <v>342.5357142857143</v>
      </c>
      <c r="Q16" s="52">
        <f>STDEV('Original data'!D4,'Original data'!D9,'Original data'!D15,'Original data'!D21,'Original data'!D23,'Original data'!D25,'Original data'!D28)</f>
        <v>0.07322502824787858</v>
      </c>
      <c r="R16" s="26">
        <f t="shared" si="2"/>
        <v>342</v>
      </c>
      <c r="S16" s="36">
        <f t="shared" si="3"/>
        <v>0.5357142857142776</v>
      </c>
      <c r="T16" s="26">
        <f>IF(P16&lt;&gt;"",IF(P16&lt;&gt;1,AVERAGE(S16:S17),S17),"")*-1</f>
        <v>-0.40785714285712515</v>
      </c>
      <c r="V16" s="56" t="s">
        <v>38</v>
      </c>
      <c r="W16" s="19">
        <f>AVERAGE('Original data'!E5)</f>
        <v>388.95</v>
      </c>
      <c r="X16" s="52"/>
      <c r="Y16" s="26">
        <f t="shared" si="12"/>
        <v>383</v>
      </c>
      <c r="Z16" s="29">
        <f t="shared" si="5"/>
        <v>5.949999999999989</v>
      </c>
      <c r="AA16" s="26">
        <f t="shared" si="6"/>
        <v>-6.030000000000001</v>
      </c>
      <c r="AC16" s="59" t="s">
        <v>35</v>
      </c>
      <c r="AD16" s="19">
        <f>AVERAGE('Original data'!F4,'Original data'!F6,'Original data'!F7,'Original data'!F10,'Original data'!F11)</f>
        <v>491.878</v>
      </c>
      <c r="AE16" s="52">
        <f>STDEV('Original data'!F4,'Original data'!F6,'Original data'!F7,'Original data'!F10,'Original data'!F11)</f>
        <v>0.023874672772629932</v>
      </c>
      <c r="AF16" s="10">
        <f t="shared" si="13"/>
        <v>2</v>
      </c>
      <c r="AG16" s="26">
        <f t="shared" si="14"/>
        <v>11</v>
      </c>
      <c r="AH16" s="32">
        <f t="shared" si="7"/>
        <v>490</v>
      </c>
      <c r="AI16" s="36">
        <f t="shared" si="15"/>
        <v>1.877999999999986</v>
      </c>
      <c r="AJ16" s="26">
        <f>IF(AD16&lt;&gt;"",IF(AD16&lt;&gt;1,AVERAGE(AI16:AI17),AI17),"")*-1</f>
        <v>-1.1989999999999839</v>
      </c>
    </row>
    <row r="17" spans="5:36" ht="12.75">
      <c r="E17" s="5"/>
      <c r="H17" s="56" t="s">
        <v>46</v>
      </c>
      <c r="I17" s="19">
        <f>AVERAGE('Original data'!C9,'Original data'!C23,'Original data'!C26)</f>
        <v>276.71999999999997</v>
      </c>
      <c r="J17" s="52">
        <f>STDEV('Original data'!C9,'Original data'!C23,'Original data'!C26)</f>
        <v>0.19672315572905447</v>
      </c>
      <c r="K17" s="26">
        <f t="shared" si="11"/>
        <v>277</v>
      </c>
      <c r="L17" s="29">
        <f t="shared" si="16"/>
        <v>-0.28000000000002956</v>
      </c>
      <c r="M17" s="26">
        <f t="shared" si="1"/>
        <v>0.3116666666666674</v>
      </c>
      <c r="O17" s="56" t="s">
        <v>43</v>
      </c>
      <c r="P17" s="19">
        <f>AVERAGE('Original data'!D16)</f>
        <v>348.28</v>
      </c>
      <c r="Q17" s="52"/>
      <c r="R17" s="26">
        <f t="shared" si="2"/>
        <v>348</v>
      </c>
      <c r="S17" s="36">
        <f t="shared" si="3"/>
        <v>0.2799999999999727</v>
      </c>
      <c r="T17" s="26">
        <f t="shared" si="4"/>
        <v>-0.2849999999999966</v>
      </c>
      <c r="V17" s="56" t="s">
        <v>33</v>
      </c>
      <c r="W17" s="19">
        <f>AVERAGE('Original data'!E12,'Original data'!E33)</f>
        <v>395.11</v>
      </c>
      <c r="X17" s="52">
        <f>STDEV('Original data'!E12,'Original data'!E33)</f>
        <v>0.16970562748477783</v>
      </c>
      <c r="Y17" s="26">
        <f t="shared" si="12"/>
        <v>389</v>
      </c>
      <c r="Z17" s="29">
        <f t="shared" si="5"/>
        <v>6.110000000000014</v>
      </c>
      <c r="AA17" s="26">
        <f t="shared" si="6"/>
        <v>-6.219999999999999</v>
      </c>
      <c r="AC17" s="66" t="s">
        <v>210</v>
      </c>
      <c r="AD17" s="19">
        <f>AVERAGE('Original data'!F36)</f>
        <v>496.52</v>
      </c>
      <c r="AE17" s="52"/>
      <c r="AF17" s="10">
        <v>1</v>
      </c>
      <c r="AG17" s="26">
        <v>12</v>
      </c>
      <c r="AH17" s="32">
        <f t="shared" si="7"/>
        <v>496</v>
      </c>
      <c r="AI17" s="36">
        <f t="shared" si="15"/>
        <v>0.5199999999999818</v>
      </c>
      <c r="AJ17" s="26">
        <f>IF(AD17&lt;&gt;"",IF(AD17&lt;&gt;1,AVERAGE(AI17:AI18),AI18),"")*-1</f>
        <v>-1.1610000000000014</v>
      </c>
    </row>
    <row r="18" spans="1:36" ht="12.75">
      <c r="A18" s="3" t="s">
        <v>181</v>
      </c>
      <c r="E18" s="5"/>
      <c r="H18" s="56" t="s">
        <v>63</v>
      </c>
      <c r="I18" s="19">
        <f>AVERAGE('Original data'!C27,'Original data'!C29,'Original data'!C35)</f>
        <v>282.6566666666667</v>
      </c>
      <c r="J18" s="52">
        <f>STDEV('Original data'!C27,'Original data'!C29,'Original data'!C35)</f>
        <v>0.08082903768653973</v>
      </c>
      <c r="K18" s="26">
        <f t="shared" si="11"/>
        <v>283</v>
      </c>
      <c r="L18" s="29">
        <f t="shared" si="16"/>
        <v>-0.3433333333333053</v>
      </c>
      <c r="M18" s="26">
        <f t="shared" si="1"/>
        <v>0.6016666666666595</v>
      </c>
      <c r="O18" s="56" t="s">
        <v>37</v>
      </c>
      <c r="P18" s="19">
        <f>AVERAGE('Original data'!D17)</f>
        <v>354.29</v>
      </c>
      <c r="Q18" s="52"/>
      <c r="R18" s="26">
        <f t="shared" si="2"/>
        <v>354</v>
      </c>
      <c r="S18" s="36">
        <f t="shared" si="3"/>
        <v>0.29000000000002046</v>
      </c>
      <c r="T18" s="26">
        <f t="shared" si="4"/>
        <v>-0.18500000000000227</v>
      </c>
      <c r="V18" s="56" t="s">
        <v>43</v>
      </c>
      <c r="W18" s="19">
        <f>AVERAGE('Original data'!E26)</f>
        <v>401.33</v>
      </c>
      <c r="X18" s="52"/>
      <c r="Y18" s="26">
        <f t="shared" si="12"/>
        <v>395</v>
      </c>
      <c r="Z18" s="29">
        <f t="shared" si="5"/>
        <v>6.329999999999984</v>
      </c>
      <c r="AA18" s="26">
        <f t="shared" si="6"/>
        <v>-6.47999999999999</v>
      </c>
      <c r="AC18" s="59" t="s">
        <v>39</v>
      </c>
      <c r="AD18" s="19">
        <f>AVERAGE('Original data'!F5,'Original data'!F8,'Original data'!F9,'Original data'!F16,'Original data'!F17,'Original data'!F20,'Original data'!F23,'Original data'!F29,'Original data'!F32,'Original data'!F35)</f>
        <v>518.802</v>
      </c>
      <c r="AE18" s="52">
        <f>STDEV('Original data'!F5,'Original data'!F8,'Original data'!F9,'Original data'!F16,'Original data'!F17,'Original data'!F20,'Original data'!F23,'Original data'!F29,'Original data'!F32,'Original data'!F35)</f>
        <v>0.04289522117906607</v>
      </c>
      <c r="AF18" s="10">
        <f t="shared" si="13"/>
        <v>3</v>
      </c>
      <c r="AG18" s="26">
        <f t="shared" si="14"/>
        <v>11</v>
      </c>
      <c r="AH18" s="32">
        <f t="shared" si="7"/>
        <v>517</v>
      </c>
      <c r="AI18" s="36">
        <f t="shared" si="15"/>
        <v>1.802000000000021</v>
      </c>
      <c r="AJ18" s="26">
        <f t="shared" si="8"/>
        <v>-2.1660000000000537</v>
      </c>
    </row>
    <row r="19" spans="1:36" ht="12.75">
      <c r="A19" t="s">
        <v>182</v>
      </c>
      <c r="B19"/>
      <c r="H19" s="56" t="s">
        <v>48</v>
      </c>
      <c r="I19" s="19">
        <f>AVERAGE('Original data'!C10)</f>
        <v>294.14</v>
      </c>
      <c r="J19" s="52"/>
      <c r="K19" s="26">
        <f t="shared" si="11"/>
        <v>295</v>
      </c>
      <c r="L19" s="29">
        <f t="shared" si="16"/>
        <v>-0.8600000000000136</v>
      </c>
      <c r="M19" s="26">
        <f t="shared" si="1"/>
        <v>0.9699999999999989</v>
      </c>
      <c r="O19" s="56" t="s">
        <v>46</v>
      </c>
      <c r="P19" s="19">
        <f>AVERAGE('Original data'!D32)</f>
        <v>360.08</v>
      </c>
      <c r="Q19" s="52"/>
      <c r="R19" s="26">
        <f>IF(O19&lt;&gt;"",IF(O19&lt;&gt;-1,O19*P$4+R$4,0),"")</f>
        <v>360</v>
      </c>
      <c r="S19" s="36">
        <f t="shared" si="3"/>
        <v>0.07999999999998408</v>
      </c>
      <c r="T19" s="26">
        <f t="shared" si="4"/>
        <v>0.14000000000001478</v>
      </c>
      <c r="V19" s="56" t="s">
        <v>46</v>
      </c>
      <c r="W19" s="19">
        <f>AVERAGE('Original data'!E29)</f>
        <v>413.63</v>
      </c>
      <c r="X19" s="52"/>
      <c r="Y19" s="26">
        <f t="shared" si="12"/>
        <v>407</v>
      </c>
      <c r="Z19" s="29">
        <f t="shared" si="5"/>
        <v>6.6299999999999955</v>
      </c>
      <c r="AA19" s="26">
        <f>IF(W19&lt;&gt;"",IF(W19&lt;&gt;1,AVERAGE(Z19:Z20),Z20),"")*-1</f>
        <v>-6.780000000000001</v>
      </c>
      <c r="AC19" s="59" t="s">
        <v>51</v>
      </c>
      <c r="AD19" s="19">
        <f>AVERAGE('Original data'!F12,'Original data'!F14,'Original data'!F15,'Original data'!F18,'Original data'!F21,'Original data'!F22)</f>
        <v>525.5300000000001</v>
      </c>
      <c r="AE19" s="52">
        <f>STDEV('Original data'!F12,'Original data'!F14,'Original data'!F15,'Original data'!F18,'Original data'!F21,'Original data'!F22)</f>
        <v>0.046904157598249806</v>
      </c>
      <c r="AF19" s="10">
        <f t="shared" si="13"/>
        <v>2</v>
      </c>
      <c r="AG19" s="26">
        <f t="shared" si="14"/>
        <v>12</v>
      </c>
      <c r="AH19" s="32">
        <f t="shared" si="7"/>
        <v>523</v>
      </c>
      <c r="AI19" s="36">
        <f t="shared" si="15"/>
        <v>2.5300000000000864</v>
      </c>
      <c r="AJ19" s="26">
        <f t="shared" si="8"/>
        <v>-2.2200000000000273</v>
      </c>
    </row>
    <row r="20" spans="2:36" ht="12.75">
      <c r="B20"/>
      <c r="H20" s="56" t="s">
        <v>60</v>
      </c>
      <c r="I20" s="19">
        <f>AVERAGE('Original data'!C25)</f>
        <v>299.92</v>
      </c>
      <c r="J20" s="52"/>
      <c r="K20" s="26">
        <f t="shared" si="11"/>
        <v>301</v>
      </c>
      <c r="L20" s="29">
        <f t="shared" si="16"/>
        <v>-1.079999999999984</v>
      </c>
      <c r="M20" s="26">
        <f t="shared" si="1"/>
        <v>1.009999999999991</v>
      </c>
      <c r="O20" s="56" t="s">
        <v>48</v>
      </c>
      <c r="P20" s="19">
        <f>AVERAGE('Original data'!D29)</f>
        <v>377.64</v>
      </c>
      <c r="Q20" s="52"/>
      <c r="R20" s="26">
        <f>IF(O20&lt;&gt;"",IF(O20&lt;&gt;-1,O20*P$4+R$4,0),"")</f>
        <v>378</v>
      </c>
      <c r="S20" s="36">
        <f t="shared" si="3"/>
        <v>-0.36000000000001364</v>
      </c>
      <c r="T20" s="26">
        <f>IF(P20&lt;&gt;"",IF(P20&lt;&gt;1,AVERAGE(S20:S21),S21),"")*-1</f>
        <v>0.36000000000001364</v>
      </c>
      <c r="V20" s="64">
        <v>18</v>
      </c>
      <c r="W20" s="65">
        <f>AVERAGE('Original data'!E35)</f>
        <v>425.93</v>
      </c>
      <c r="X20" s="52"/>
      <c r="Y20" s="26">
        <f>IF(V20&lt;&gt;"",IF(V20&lt;&gt;-1,V20*W$4+Y$4,0),"")</f>
        <v>419</v>
      </c>
      <c r="Z20" s="29">
        <f>IF(V20&lt;&gt;"",W20-Y20,"")</f>
        <v>6.930000000000007</v>
      </c>
      <c r="AA20" s="26">
        <f>IF(W20&lt;&gt;"",IF(W20&lt;&gt;1,AVERAGE(Z20:Z21),Z21),"")*-1</f>
        <v>-7.39500000000001</v>
      </c>
      <c r="AC20" s="59" t="s">
        <v>55</v>
      </c>
      <c r="AD20" s="19">
        <f>AVERAGE('Original data'!F19)</f>
        <v>551.91</v>
      </c>
      <c r="AE20" s="52"/>
      <c r="AF20" s="10">
        <f t="shared" si="13"/>
        <v>3</v>
      </c>
      <c r="AG20" s="26">
        <f t="shared" si="14"/>
        <v>12</v>
      </c>
      <c r="AH20" s="32">
        <f t="shared" si="7"/>
        <v>550</v>
      </c>
      <c r="AI20" s="36">
        <f t="shared" si="15"/>
        <v>1.9099999999999682</v>
      </c>
      <c r="AJ20" s="26">
        <f t="shared" si="8"/>
        <v>-1.3549999999999613</v>
      </c>
    </row>
    <row r="21" spans="1:36" ht="12.75">
      <c r="A21" t="s">
        <v>189</v>
      </c>
      <c r="B21"/>
      <c r="H21" s="56" t="s">
        <v>45</v>
      </c>
      <c r="I21" s="19">
        <f>AVERAGE('Original data'!C11)</f>
        <v>306.06</v>
      </c>
      <c r="J21" s="52"/>
      <c r="K21" s="26">
        <f t="shared" si="11"/>
        <v>307</v>
      </c>
      <c r="L21" s="29">
        <f t="shared" si="16"/>
        <v>-0.9399999999999977</v>
      </c>
      <c r="M21" s="26">
        <f t="shared" si="1"/>
        <v>0.8950000000000102</v>
      </c>
      <c r="O21" s="64">
        <v>21</v>
      </c>
      <c r="P21" s="19">
        <f>AVERAGE('Original data'!D35)</f>
        <v>389.64</v>
      </c>
      <c r="Q21" s="52"/>
      <c r="R21" s="26">
        <f>IF(O21&lt;&gt;"",IF(O21&lt;&gt;-1,O21*P$4+R$4,0),"")</f>
        <v>390</v>
      </c>
      <c r="S21" s="36">
        <f t="shared" si="3"/>
        <v>-0.36000000000001364</v>
      </c>
      <c r="T21" s="26">
        <f>IF(P21&lt;&gt;"",IF(P21&lt;&gt;1,AVERAGE(S21:S22),S22),"")*-1</f>
        <v>0.6299999999999955</v>
      </c>
      <c r="V21" s="56" t="s">
        <v>45</v>
      </c>
      <c r="W21" s="19">
        <f>AVERAGE('Original data'!E8)</f>
        <v>444.86</v>
      </c>
      <c r="X21" s="52"/>
      <c r="Y21" s="26">
        <f t="shared" si="12"/>
        <v>437</v>
      </c>
      <c r="Z21" s="29">
        <f t="shared" si="5"/>
        <v>7.860000000000014</v>
      </c>
      <c r="AA21" s="26">
        <f t="shared" si="6"/>
        <v>-8.480000000000018</v>
      </c>
      <c r="AC21" s="59" t="s">
        <v>70</v>
      </c>
      <c r="AD21" s="19">
        <f>AVERAGE('Original data'!F34)</f>
        <v>571.8</v>
      </c>
      <c r="AE21" s="52"/>
      <c r="AF21" s="10">
        <f t="shared" si="13"/>
        <v>5</v>
      </c>
      <c r="AG21" s="26">
        <f t="shared" si="14"/>
        <v>11</v>
      </c>
      <c r="AH21" s="32">
        <f t="shared" si="7"/>
        <v>571</v>
      </c>
      <c r="AI21" s="36">
        <f t="shared" si="15"/>
        <v>0.7999999999999545</v>
      </c>
      <c r="AJ21" s="26">
        <f t="shared" si="8"/>
        <v>-1.0199999999999818</v>
      </c>
    </row>
    <row r="22" spans="1:36" ht="12.75">
      <c r="A22" t="s">
        <v>188</v>
      </c>
      <c r="B22"/>
      <c r="H22" s="56" t="s">
        <v>50</v>
      </c>
      <c r="I22" s="19">
        <f>AVERAGE('Original data'!C12)</f>
        <v>318.15</v>
      </c>
      <c r="J22" s="52"/>
      <c r="K22" s="26">
        <f t="shared" si="11"/>
        <v>319</v>
      </c>
      <c r="L22" s="29">
        <f t="shared" si="16"/>
        <v>-0.8500000000000227</v>
      </c>
      <c r="M22" s="26">
        <f t="shared" si="1"/>
        <v>0.8300000000000125</v>
      </c>
      <c r="O22" s="64">
        <v>22</v>
      </c>
      <c r="P22" s="19">
        <f>AVERAGE('Original data'!D12)</f>
        <v>395.1</v>
      </c>
      <c r="Q22" s="52"/>
      <c r="R22" s="26">
        <f>IF(O22&lt;&gt;"",IF(O22&lt;&gt;-1,O22*P$4+R$4,0),"")</f>
        <v>396</v>
      </c>
      <c r="S22" s="36">
        <f t="shared" si="3"/>
        <v>-0.8999999999999773</v>
      </c>
      <c r="T22" s="26">
        <f>IF(P22&lt;&gt;"",IF(P22&lt;&gt;1,AVERAGE(S22:S23),S23),"")*-1</f>
        <v>1.0199999999999818</v>
      </c>
      <c r="V22" s="56" t="s">
        <v>50</v>
      </c>
      <c r="W22" s="19">
        <f>AVERAGE('Original data'!E17)</f>
        <v>458.1</v>
      </c>
      <c r="X22" s="52"/>
      <c r="Y22" s="26">
        <f t="shared" si="12"/>
        <v>449</v>
      </c>
      <c r="Z22" s="29">
        <f t="shared" si="5"/>
        <v>9.100000000000023</v>
      </c>
      <c r="AA22" s="26">
        <f t="shared" si="6"/>
        <v>-9.240000000000009</v>
      </c>
      <c r="AC22" s="60" t="s">
        <v>59</v>
      </c>
      <c r="AD22" s="20">
        <f>AVERAGE('Original data'!F24)</f>
        <v>617.24</v>
      </c>
      <c r="AE22" s="53"/>
      <c r="AF22" s="40">
        <f>LEFT(AC22,2)*1</f>
        <v>3</v>
      </c>
      <c r="AG22" s="27">
        <f>RIGHT(AC22,2)*1</f>
        <v>14</v>
      </c>
      <c r="AH22" s="34">
        <f t="shared" si="7"/>
        <v>616</v>
      </c>
      <c r="AI22" s="37">
        <f t="shared" si="15"/>
        <v>1.240000000000009</v>
      </c>
      <c r="AJ22" s="34">
        <f t="shared" si="8"/>
        <v>-1.240000000000009</v>
      </c>
    </row>
    <row r="23" spans="1:39" ht="12.75">
      <c r="A23" t="s">
        <v>187</v>
      </c>
      <c r="B23"/>
      <c r="H23" s="56" t="s">
        <v>47</v>
      </c>
      <c r="I23" s="19">
        <f>AVERAGE('Original data'!C13)</f>
        <v>324.19</v>
      </c>
      <c r="J23" s="52"/>
      <c r="K23" s="26">
        <f t="shared" si="11"/>
        <v>325</v>
      </c>
      <c r="L23" s="29">
        <f t="shared" si="16"/>
        <v>-0.8100000000000023</v>
      </c>
      <c r="M23" s="26">
        <f t="shared" si="1"/>
        <v>0.960000000000008</v>
      </c>
      <c r="O23" s="56" t="s">
        <v>47</v>
      </c>
      <c r="P23" s="21">
        <f>AVERAGE('Original data'!D18)</f>
        <v>406.86</v>
      </c>
      <c r="Q23" s="54"/>
      <c r="R23" s="26">
        <f t="shared" si="2"/>
        <v>408</v>
      </c>
      <c r="S23" s="36">
        <f>IF(O23&lt;&gt;"",P23-R23,"")</f>
        <v>-1.1399999999999864</v>
      </c>
      <c r="T23" s="26">
        <f t="shared" si="4"/>
        <v>1.25</v>
      </c>
      <c r="V23" s="56" t="s">
        <v>47</v>
      </c>
      <c r="W23" s="19">
        <f>AVERAGE('Original data'!E9)</f>
        <v>464.38</v>
      </c>
      <c r="X23" s="52"/>
      <c r="Y23" s="26">
        <f t="shared" si="12"/>
        <v>455</v>
      </c>
      <c r="Z23" s="29">
        <f t="shared" si="5"/>
        <v>9.379999999999995</v>
      </c>
      <c r="AA23" s="26">
        <f t="shared" si="6"/>
        <v>-9.719999999999999</v>
      </c>
      <c r="AH23" s="3">
        <f>IF(AC23&lt;&gt;"",IF(AC23&lt;&gt;-1,(AK22*27)+(AL22*33)+46+27,0),"")</f>
      </c>
      <c r="AI23" s="5">
        <f>IF(AC23&lt;&gt;"",AD23-AH23,"")</f>
      </c>
      <c r="AJ23" s="3">
        <f>IF(AD23&lt;&gt;"",IF(AD23&lt;&gt;1,AVERAGE(AI23:AI24),AI24),"")</f>
      </c>
      <c r="AK23" s="10"/>
      <c r="AL23" s="10"/>
      <c r="AM23" s="10"/>
    </row>
    <row r="24" spans="1:39" ht="12.75">
      <c r="A24"/>
      <c r="B24"/>
      <c r="H24" s="57" t="s">
        <v>53</v>
      </c>
      <c r="I24" s="20">
        <f>AVERAGE('Original data'!C14)</f>
        <v>335.89</v>
      </c>
      <c r="J24" s="53"/>
      <c r="K24" s="27">
        <f t="shared" si="11"/>
        <v>337</v>
      </c>
      <c r="L24" s="30">
        <f t="shared" si="16"/>
        <v>-1.1100000000000136</v>
      </c>
      <c r="M24" s="34">
        <f t="shared" si="1"/>
        <v>1.1100000000000136</v>
      </c>
      <c r="O24" s="56" t="s">
        <v>54</v>
      </c>
      <c r="P24" s="19">
        <f>AVERAGE('Original data'!D19)</f>
        <v>412.64</v>
      </c>
      <c r="Q24" s="52"/>
      <c r="R24" s="26">
        <f>IF(O24&lt;&gt;"",IF(O24&lt;&gt;-1,O24*P$4+R$4,0),"")</f>
        <v>414</v>
      </c>
      <c r="S24" s="36">
        <f t="shared" si="3"/>
        <v>-1.3600000000000136</v>
      </c>
      <c r="T24" s="26">
        <f t="shared" si="4"/>
        <v>1.835000000000008</v>
      </c>
      <c r="V24" s="56" t="s">
        <v>56</v>
      </c>
      <c r="W24" s="19">
        <f>AVERAGE('Original data'!E23)</f>
        <v>495.06</v>
      </c>
      <c r="X24" s="52"/>
      <c r="Y24" s="26">
        <f t="shared" si="12"/>
        <v>485</v>
      </c>
      <c r="Z24" s="29">
        <f t="shared" si="5"/>
        <v>10.060000000000002</v>
      </c>
      <c r="AA24" s="26">
        <f t="shared" si="6"/>
        <v>-10.349999999999994</v>
      </c>
      <c r="AH24" s="3">
        <f>IF(AC24&lt;&gt;"",IF(AC24&lt;&gt;-1,(AK23*27)+(AL23*33)+46+27,0),"")</f>
      </c>
      <c r="AI24" s="11">
        <f>IF(AC24&lt;&gt;"",AD24-AH24,"")</f>
      </c>
      <c r="AJ24" s="10">
        <f>IF(AD24&lt;&gt;"",IF(AD24&lt;&gt;1,AVERAGE(AI24:AI25),AI25),"")</f>
      </c>
      <c r="AK24" s="10"/>
      <c r="AL24" s="10"/>
      <c r="AM24" s="10"/>
    </row>
    <row r="25" spans="1:39" ht="12.75">
      <c r="A25" t="s">
        <v>211</v>
      </c>
      <c r="B25"/>
      <c r="O25" s="57" t="s">
        <v>56</v>
      </c>
      <c r="P25" s="20">
        <f>AVERAGE('Original data'!D20)</f>
        <v>435.69</v>
      </c>
      <c r="Q25" s="53"/>
      <c r="R25" s="27">
        <f t="shared" si="2"/>
        <v>438</v>
      </c>
      <c r="S25" s="37">
        <f t="shared" si="3"/>
        <v>-2.3100000000000023</v>
      </c>
      <c r="T25" s="27">
        <f>IF(P25&lt;&gt;"",IF(P25&lt;&gt;1,AVERAGE(S25:S26),S26),"")*-1</f>
        <v>2.3100000000000023</v>
      </c>
      <c r="V25" s="57" t="s">
        <v>68</v>
      </c>
      <c r="W25" s="20">
        <f>AVERAGE('Original data'!E32)</f>
        <v>507.64</v>
      </c>
      <c r="X25" s="53"/>
      <c r="Y25" s="27">
        <f t="shared" si="12"/>
        <v>497</v>
      </c>
      <c r="Z25" s="30">
        <f t="shared" si="5"/>
        <v>10.639999999999986</v>
      </c>
      <c r="AA25" s="34">
        <f t="shared" si="6"/>
        <v>-10.639999999999986</v>
      </c>
      <c r="AH25" s="3">
        <f>IF(AC25&lt;&gt;"",IF(AC25&lt;&gt;-1,(AK24*27)+(AL24*33)+46+27,0),"")</f>
      </c>
      <c r="AI25" s="11">
        <f>IF(AC25&lt;&gt;"",AD25-AH25,"")</f>
      </c>
      <c r="AJ25" s="10">
        <f>IF(AD25&lt;&gt;"",IF(AD25&lt;&gt;1,AVERAGE(AI25:AI26),AI26),"")</f>
      </c>
      <c r="AK25" s="10"/>
      <c r="AL25" s="10"/>
      <c r="AM25" s="10"/>
    </row>
    <row r="26" spans="1:39" ht="12.75">
      <c r="A26" t="s">
        <v>183</v>
      </c>
      <c r="B26"/>
      <c r="O26" s="45"/>
      <c r="P26" s="46"/>
      <c r="Q26" s="46"/>
      <c r="R26" s="10"/>
      <c r="S26" s="11"/>
      <c r="T26" s="10"/>
      <c r="Y26" s="3">
        <f t="shared" si="12"/>
      </c>
      <c r="Z26" s="5">
        <f t="shared" si="5"/>
      </c>
      <c r="AA26" s="3">
        <f>IF(W26&lt;&gt;"",IF(W26&lt;&gt;1,AVERAGE(Z26:Z27),Z27),"")</f>
      </c>
      <c r="AH26" s="3">
        <f>IF(AC26&lt;&gt;"",IF(AC26&lt;&gt;-1,(AK25*27)+(AL25*33)+46+27,0),"")</f>
      </c>
      <c r="AI26" s="9"/>
      <c r="AJ26" s="10"/>
      <c r="AK26" s="10"/>
      <c r="AL26" s="10"/>
      <c r="AM26" s="10"/>
    </row>
    <row r="27" spans="1:39" ht="12.75">
      <c r="A27" t="s">
        <v>184</v>
      </c>
      <c r="B27"/>
      <c r="R27" s="3">
        <f t="shared" si="2"/>
      </c>
      <c r="S27" s="5">
        <f t="shared" si="3"/>
      </c>
      <c r="T27" s="3">
        <f>IF(P27&lt;&gt;"",IF(P27&lt;&gt;1,AVERAGE(S27:S28),S28),"")</f>
      </c>
      <c r="Z27" s="5"/>
      <c r="AI27" s="9"/>
      <c r="AJ27" s="10"/>
      <c r="AK27" s="10"/>
      <c r="AL27" s="10"/>
      <c r="AM27" s="10"/>
    </row>
    <row r="28" spans="1:39" ht="12.75">
      <c r="A28"/>
      <c r="B28"/>
      <c r="S28" s="5"/>
      <c r="Z28" s="5"/>
      <c r="AI28" s="9"/>
      <c r="AJ28" s="10"/>
      <c r="AK28" s="10"/>
      <c r="AL28" s="10"/>
      <c r="AM28" s="10"/>
    </row>
    <row r="29" spans="1:39" ht="12.75">
      <c r="A29" t="s">
        <v>185</v>
      </c>
      <c r="B29"/>
      <c r="S29" s="5"/>
      <c r="AI29" s="9"/>
      <c r="AJ29" s="10"/>
      <c r="AK29" s="10"/>
      <c r="AL29" s="10"/>
      <c r="AM29" s="10"/>
    </row>
    <row r="30" spans="1:39" ht="12.75">
      <c r="A30" t="s">
        <v>190</v>
      </c>
      <c r="B30"/>
      <c r="Y30" s="46"/>
      <c r="AI30" s="9"/>
      <c r="AJ30" s="10"/>
      <c r="AK30" s="10"/>
      <c r="AL30" s="10"/>
      <c r="AM30" s="10"/>
    </row>
    <row r="31" spans="1:39" ht="12.75">
      <c r="A31" t="s">
        <v>186</v>
      </c>
      <c r="B31"/>
      <c r="Y31" s="46"/>
      <c r="AI31" s="9"/>
      <c r="AJ31" s="10"/>
      <c r="AK31" s="10"/>
      <c r="AL31" s="10"/>
      <c r="AM31" s="10"/>
    </row>
    <row r="32" spans="2:39" ht="12.75">
      <c r="B32"/>
      <c r="Y32" s="46"/>
      <c r="AI32" s="9"/>
      <c r="AJ32" s="10"/>
      <c r="AK32" s="10"/>
      <c r="AL32" s="10"/>
      <c r="AM32" s="10"/>
    </row>
    <row r="33" spans="1:39" ht="12.75">
      <c r="A33" s="3" t="s">
        <v>204</v>
      </c>
      <c r="B33"/>
      <c r="Y33" s="46"/>
      <c r="AI33" s="9"/>
      <c r="AJ33" s="10"/>
      <c r="AK33" s="10"/>
      <c r="AL33" s="10"/>
      <c r="AM33" s="10"/>
    </row>
    <row r="34" spans="1:39" ht="12.75">
      <c r="A34" s="3" t="s">
        <v>205</v>
      </c>
      <c r="B34"/>
      <c r="Y34" s="46"/>
      <c r="AI34" s="9"/>
      <c r="AJ34" s="10"/>
      <c r="AK34" s="10"/>
      <c r="AL34" s="10"/>
      <c r="AM34" s="10"/>
    </row>
    <row r="35" spans="1:39" ht="12.75">
      <c r="A35" s="3" t="s">
        <v>206</v>
      </c>
      <c r="B35"/>
      <c r="Y35" s="46"/>
      <c r="AI35" s="9"/>
      <c r="AJ35" s="10"/>
      <c r="AK35" s="10"/>
      <c r="AL35" s="10"/>
      <c r="AM35" s="10"/>
    </row>
    <row r="36" spans="2:39" ht="12.75">
      <c r="B36"/>
      <c r="Y36" s="46"/>
      <c r="AI36" s="9"/>
      <c r="AJ36" s="10"/>
      <c r="AK36" s="10"/>
      <c r="AL36" s="10"/>
      <c r="AM36" s="10"/>
    </row>
    <row r="37" spans="1:39" ht="12.75">
      <c r="A37" s="3" t="s">
        <v>200</v>
      </c>
      <c r="B37"/>
      <c r="Y37" s="46"/>
      <c r="AI37" s="9"/>
      <c r="AJ37" s="10"/>
      <c r="AK37" s="10"/>
      <c r="AL37" s="10"/>
      <c r="AM37" s="10"/>
    </row>
    <row r="38" spans="1:36" ht="12.75">
      <c r="A38" s="3" t="s">
        <v>201</v>
      </c>
      <c r="Y38" s="46"/>
      <c r="AI38" s="9"/>
      <c r="AJ38" s="10"/>
    </row>
    <row r="39" ht="12.75">
      <c r="A39" s="3" t="s">
        <v>212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18"/>
  <sheetViews>
    <sheetView workbookViewId="0" topLeftCell="A1">
      <selection activeCell="F618" sqref="A1:F618"/>
    </sheetView>
  </sheetViews>
  <sheetFormatPr defaultColWidth="9.140625" defaultRowHeight="12.75"/>
  <sheetData>
    <row r="1" spans="1:6" ht="12.75">
      <c r="A1" s="41"/>
      <c r="B1" s="41" t="s">
        <v>156</v>
      </c>
      <c r="C1" s="41" t="s">
        <v>157</v>
      </c>
      <c r="D1" s="41" t="s">
        <v>158</v>
      </c>
      <c r="E1" s="41" t="s">
        <v>159</v>
      </c>
      <c r="F1" s="41" t="s">
        <v>160</v>
      </c>
    </row>
    <row r="2" spans="1:6" ht="12.75">
      <c r="A2" s="41">
        <v>0</v>
      </c>
      <c r="B2" s="41">
        <f>VLOOKUP(A2,'Allele data'!B$6:F$15,5,TRUE)</f>
        <v>0</v>
      </c>
      <c r="C2" s="41">
        <f>VLOOKUP($A2,'Allele data'!I$6:M$24,5,TRUE)</f>
        <v>0</v>
      </c>
      <c r="D2" s="41">
        <f>VLOOKUP($A2,'Allele data'!P$6:T$26,5,TRUE)</f>
        <v>0</v>
      </c>
      <c r="E2" s="41">
        <f>VLOOKUP($A2,'Allele data'!W$6:AA$25,5,TRUE)</f>
        <v>0</v>
      </c>
      <c r="F2" s="41">
        <f>VLOOKUP($A2,'Allele data'!AD$6:AJ$22,7,TRUE)</f>
        <v>0</v>
      </c>
    </row>
    <row r="3" spans="1:9" ht="12.75">
      <c r="A3" s="41">
        <v>1</v>
      </c>
      <c r="B3" s="41">
        <f>VLOOKUP(A3,'Allele data'!B$6:F$15,5,TRUE)</f>
        <v>-1.1884615384615245</v>
      </c>
      <c r="C3" s="41">
        <f>VLOOKUP($A3,'Allele data'!I$6:M$24,5,TRUE)</f>
        <v>1.1100000000000136</v>
      </c>
      <c r="D3" s="41">
        <f>VLOOKUP($A3,'Allele data'!P$6:T$26,5,TRUE)</f>
        <v>-1.5</v>
      </c>
      <c r="E3" s="41">
        <f>VLOOKUP($A3,'Allele data'!W$6:AA$25,5,TRUE)</f>
        <v>-4.7900000000000205</v>
      </c>
      <c r="F3" s="41">
        <f>VLOOKUP($A3,'Allele data'!AD$6:AJ$22,7,TRUE)</f>
        <v>-1.240000000000009</v>
      </c>
      <c r="I3" t="s">
        <v>176</v>
      </c>
    </row>
    <row r="4" spans="1:9" ht="12.75">
      <c r="A4" s="41">
        <v>2</v>
      </c>
      <c r="B4" s="41">
        <f>VLOOKUP(A4,'Allele data'!B$6:F$15,5,TRUE)</f>
        <v>-1.1884615384615245</v>
      </c>
      <c r="C4" s="41">
        <f>VLOOKUP($A4,'Allele data'!I$6:M$24,5,TRUE)</f>
        <v>1.1100000000000136</v>
      </c>
      <c r="D4" s="41">
        <f>VLOOKUP($A4,'Allele data'!P$6:T$26,5,TRUE)</f>
        <v>-1.5</v>
      </c>
      <c r="E4" s="41">
        <f>VLOOKUP($A4,'Allele data'!W$6:AA$25,5,TRUE)</f>
        <v>-4.7900000000000205</v>
      </c>
      <c r="F4" s="41">
        <f>VLOOKUP($A4,'Allele data'!AD$6:AJ$22,7,TRUE)</f>
        <v>-1.240000000000009</v>
      </c>
      <c r="I4" t="s">
        <v>194</v>
      </c>
    </row>
    <row r="5" spans="1:9" ht="12.75">
      <c r="A5" s="41">
        <v>3</v>
      </c>
      <c r="B5" s="41">
        <f>VLOOKUP(A5,'Allele data'!B$6:F$15,5,TRUE)</f>
        <v>-1.1884615384615245</v>
      </c>
      <c r="C5" s="41">
        <f>VLOOKUP($A5,'Allele data'!I$6:M$24,5,TRUE)</f>
        <v>1.1100000000000136</v>
      </c>
      <c r="D5" s="41">
        <f>VLOOKUP($A5,'Allele data'!P$6:T$26,5,TRUE)</f>
        <v>-1.5</v>
      </c>
      <c r="E5" s="41">
        <f>VLOOKUP($A5,'Allele data'!W$6:AA$25,5,TRUE)</f>
        <v>-4.7900000000000205</v>
      </c>
      <c r="F5" s="41">
        <f>VLOOKUP($A5,'Allele data'!AD$6:AJ$22,7,TRUE)</f>
        <v>-1.240000000000009</v>
      </c>
      <c r="I5" t="s">
        <v>191</v>
      </c>
    </row>
    <row r="6" spans="1:6" ht="12.75">
      <c r="A6" s="41">
        <v>4</v>
      </c>
      <c r="B6" s="41">
        <f>VLOOKUP(A6,'Allele data'!B$6:F$15,5,TRUE)</f>
        <v>-1.1884615384615245</v>
      </c>
      <c r="C6" s="41">
        <f>VLOOKUP($A6,'Allele data'!I$6:M$24,5,TRUE)</f>
        <v>1.1100000000000136</v>
      </c>
      <c r="D6" s="41">
        <f>VLOOKUP($A6,'Allele data'!P$6:T$26,5,TRUE)</f>
        <v>-1.5</v>
      </c>
      <c r="E6" s="41">
        <f>VLOOKUP($A6,'Allele data'!W$6:AA$25,5,TRUE)</f>
        <v>-4.7900000000000205</v>
      </c>
      <c r="F6" s="41">
        <f>VLOOKUP($A6,'Allele data'!AD$6:AJ$22,7,TRUE)</f>
        <v>-1.240000000000009</v>
      </c>
    </row>
    <row r="7" spans="1:6" ht="12.75">
      <c r="A7" s="41">
        <v>5</v>
      </c>
      <c r="B7" s="41">
        <f>VLOOKUP(A7,'Allele data'!B$6:F$15,5,TRUE)</f>
        <v>-1.1884615384615245</v>
      </c>
      <c r="C7" s="41">
        <f>VLOOKUP($A7,'Allele data'!I$6:M$24,5,TRUE)</f>
        <v>1.1100000000000136</v>
      </c>
      <c r="D7" s="41">
        <f>VLOOKUP($A7,'Allele data'!P$6:T$26,5,TRUE)</f>
        <v>-1.5</v>
      </c>
      <c r="E7" s="41">
        <f>VLOOKUP($A7,'Allele data'!W$6:AA$25,5,TRUE)</f>
        <v>-4.7900000000000205</v>
      </c>
      <c r="F7" s="41">
        <f>VLOOKUP($A7,'Allele data'!AD$6:AJ$22,7,TRUE)</f>
        <v>-1.240000000000009</v>
      </c>
    </row>
    <row r="8" spans="1:6" ht="12.75">
      <c r="A8" s="41">
        <v>6</v>
      </c>
      <c r="B8" s="41">
        <f>VLOOKUP(A8,'Allele data'!B$6:F$15,5,TRUE)</f>
        <v>-1.1884615384615245</v>
      </c>
      <c r="C8" s="41">
        <f>VLOOKUP($A8,'Allele data'!I$6:M$24,5,TRUE)</f>
        <v>1.1100000000000136</v>
      </c>
      <c r="D8" s="41">
        <f>VLOOKUP($A8,'Allele data'!P$6:T$26,5,TRUE)</f>
        <v>-1.5</v>
      </c>
      <c r="E8" s="41">
        <f>VLOOKUP($A8,'Allele data'!W$6:AA$25,5,TRUE)</f>
        <v>-4.7900000000000205</v>
      </c>
      <c r="F8" s="41">
        <f>VLOOKUP($A8,'Allele data'!AD$6:AJ$22,7,TRUE)</f>
        <v>-1.240000000000009</v>
      </c>
    </row>
    <row r="9" spans="1:6" ht="12.75">
      <c r="A9" s="41">
        <v>7</v>
      </c>
      <c r="B9" s="41">
        <f>VLOOKUP(A9,'Allele data'!B$6:F$15,5,TRUE)</f>
        <v>-1.1884615384615245</v>
      </c>
      <c r="C9" s="41">
        <f>VLOOKUP($A9,'Allele data'!I$6:M$24,5,TRUE)</f>
        <v>1.1100000000000136</v>
      </c>
      <c r="D9" s="41">
        <f>VLOOKUP($A9,'Allele data'!P$6:T$26,5,TRUE)</f>
        <v>-1.5</v>
      </c>
      <c r="E9" s="41">
        <f>VLOOKUP($A9,'Allele data'!W$6:AA$25,5,TRUE)</f>
        <v>-4.7900000000000205</v>
      </c>
      <c r="F9" s="41">
        <f>VLOOKUP($A9,'Allele data'!AD$6:AJ$22,7,TRUE)</f>
        <v>-1.240000000000009</v>
      </c>
    </row>
    <row r="10" spans="1:6" ht="12.75">
      <c r="A10" s="41">
        <v>8</v>
      </c>
      <c r="B10" s="41">
        <f>VLOOKUP(A10,'Allele data'!B$6:F$15,5,TRUE)</f>
        <v>-1.1884615384615245</v>
      </c>
      <c r="C10" s="41">
        <f>VLOOKUP($A10,'Allele data'!I$6:M$24,5,TRUE)</f>
        <v>1.1100000000000136</v>
      </c>
      <c r="D10" s="41">
        <f>VLOOKUP($A10,'Allele data'!P$6:T$26,5,TRUE)</f>
        <v>-1.5</v>
      </c>
      <c r="E10" s="41">
        <f>VLOOKUP($A10,'Allele data'!W$6:AA$25,5,TRUE)</f>
        <v>-4.7900000000000205</v>
      </c>
      <c r="F10" s="41">
        <f>VLOOKUP($A10,'Allele data'!AD$6:AJ$22,7,TRUE)</f>
        <v>-1.240000000000009</v>
      </c>
    </row>
    <row r="11" spans="1:6" ht="12.75">
      <c r="A11" s="41">
        <v>9</v>
      </c>
      <c r="B11" s="41">
        <f>VLOOKUP(A11,'Allele data'!B$6:F$15,5,TRUE)</f>
        <v>-1.1884615384615245</v>
      </c>
      <c r="C11" s="41">
        <f>VLOOKUP($A11,'Allele data'!I$6:M$24,5,TRUE)</f>
        <v>1.1100000000000136</v>
      </c>
      <c r="D11" s="41">
        <f>VLOOKUP($A11,'Allele data'!P$6:T$26,5,TRUE)</f>
        <v>-1.5</v>
      </c>
      <c r="E11" s="41">
        <f>VLOOKUP($A11,'Allele data'!W$6:AA$25,5,TRUE)</f>
        <v>-4.7900000000000205</v>
      </c>
      <c r="F11" s="41">
        <f>VLOOKUP($A11,'Allele data'!AD$6:AJ$22,7,TRUE)</f>
        <v>-1.240000000000009</v>
      </c>
    </row>
    <row r="12" spans="1:6" ht="12.75">
      <c r="A12" s="41">
        <v>10</v>
      </c>
      <c r="B12" s="41">
        <f>VLOOKUP(A12,'Allele data'!B$6:F$15,5,TRUE)</f>
        <v>-1.1884615384615245</v>
      </c>
      <c r="C12" s="41">
        <f>VLOOKUP($A12,'Allele data'!I$6:M$24,5,TRUE)</f>
        <v>1.1100000000000136</v>
      </c>
      <c r="D12" s="41">
        <f>VLOOKUP($A12,'Allele data'!P$6:T$26,5,TRUE)</f>
        <v>-1.5</v>
      </c>
      <c r="E12" s="41">
        <f>VLOOKUP($A12,'Allele data'!W$6:AA$25,5,TRUE)</f>
        <v>-4.7900000000000205</v>
      </c>
      <c r="F12" s="41">
        <f>VLOOKUP($A12,'Allele data'!AD$6:AJ$22,7,TRUE)</f>
        <v>-1.240000000000009</v>
      </c>
    </row>
    <row r="13" spans="1:6" ht="12.75">
      <c r="A13" s="41">
        <v>11</v>
      </c>
      <c r="B13" s="41">
        <f>VLOOKUP(A13,'Allele data'!B$6:F$15,5,TRUE)</f>
        <v>-1.1884615384615245</v>
      </c>
      <c r="C13" s="41">
        <f>VLOOKUP($A13,'Allele data'!I$6:M$24,5,TRUE)</f>
        <v>1.1100000000000136</v>
      </c>
      <c r="D13" s="41">
        <f>VLOOKUP($A13,'Allele data'!P$6:T$26,5,TRUE)</f>
        <v>-1.5</v>
      </c>
      <c r="E13" s="41">
        <f>VLOOKUP($A13,'Allele data'!W$6:AA$25,5,TRUE)</f>
        <v>-4.7900000000000205</v>
      </c>
      <c r="F13" s="41">
        <f>VLOOKUP($A13,'Allele data'!AD$6:AJ$22,7,TRUE)</f>
        <v>-1.240000000000009</v>
      </c>
    </row>
    <row r="14" spans="1:6" ht="12.75">
      <c r="A14" s="41">
        <v>12</v>
      </c>
      <c r="B14" s="41">
        <f>VLOOKUP(A14,'Allele data'!B$6:F$15,5,TRUE)</f>
        <v>-1.1884615384615245</v>
      </c>
      <c r="C14" s="41">
        <f>VLOOKUP($A14,'Allele data'!I$6:M$24,5,TRUE)</f>
        <v>1.1100000000000136</v>
      </c>
      <c r="D14" s="41">
        <f>VLOOKUP($A14,'Allele data'!P$6:T$26,5,TRUE)</f>
        <v>-1.5</v>
      </c>
      <c r="E14" s="41">
        <f>VLOOKUP($A14,'Allele data'!W$6:AA$25,5,TRUE)</f>
        <v>-4.7900000000000205</v>
      </c>
      <c r="F14" s="41">
        <f>VLOOKUP($A14,'Allele data'!AD$6:AJ$22,7,TRUE)</f>
        <v>-1.240000000000009</v>
      </c>
    </row>
    <row r="15" spans="1:6" ht="12.75">
      <c r="A15" s="41">
        <v>13</v>
      </c>
      <c r="B15" s="41">
        <f>VLOOKUP(A15,'Allele data'!B$6:F$15,5,TRUE)</f>
        <v>-1.1884615384615245</v>
      </c>
      <c r="C15" s="41">
        <f>VLOOKUP($A15,'Allele data'!I$6:M$24,5,TRUE)</f>
        <v>1.1100000000000136</v>
      </c>
      <c r="D15" s="41">
        <f>VLOOKUP($A15,'Allele data'!P$6:T$26,5,TRUE)</f>
        <v>-1.5</v>
      </c>
      <c r="E15" s="41">
        <f>VLOOKUP($A15,'Allele data'!W$6:AA$25,5,TRUE)</f>
        <v>-4.7900000000000205</v>
      </c>
      <c r="F15" s="41">
        <f>VLOOKUP($A15,'Allele data'!AD$6:AJ$22,7,TRUE)</f>
        <v>-1.240000000000009</v>
      </c>
    </row>
    <row r="16" spans="1:6" ht="12.75">
      <c r="A16" s="41">
        <v>14</v>
      </c>
      <c r="B16" s="41">
        <f>VLOOKUP(A16,'Allele data'!B$6:F$15,5,TRUE)</f>
        <v>-1.1884615384615245</v>
      </c>
      <c r="C16" s="41">
        <f>VLOOKUP($A16,'Allele data'!I$6:M$24,5,TRUE)</f>
        <v>1.1100000000000136</v>
      </c>
      <c r="D16" s="41">
        <f>VLOOKUP($A16,'Allele data'!P$6:T$26,5,TRUE)</f>
        <v>-1.5</v>
      </c>
      <c r="E16" s="41">
        <f>VLOOKUP($A16,'Allele data'!W$6:AA$25,5,TRUE)</f>
        <v>-4.7900000000000205</v>
      </c>
      <c r="F16" s="41">
        <f>VLOOKUP($A16,'Allele data'!AD$6:AJ$22,7,TRUE)</f>
        <v>-1.240000000000009</v>
      </c>
    </row>
    <row r="17" spans="1:6" ht="12.75">
      <c r="A17" s="41">
        <v>15</v>
      </c>
      <c r="B17" s="41">
        <f>VLOOKUP(A17,'Allele data'!B$6:F$15,5,TRUE)</f>
        <v>-1.1884615384615245</v>
      </c>
      <c r="C17" s="41">
        <f>VLOOKUP($A17,'Allele data'!I$6:M$24,5,TRUE)</f>
        <v>1.1100000000000136</v>
      </c>
      <c r="D17" s="41">
        <f>VLOOKUP($A17,'Allele data'!P$6:T$26,5,TRUE)</f>
        <v>-1.5</v>
      </c>
      <c r="E17" s="41">
        <f>VLOOKUP($A17,'Allele data'!W$6:AA$25,5,TRUE)</f>
        <v>-4.7900000000000205</v>
      </c>
      <c r="F17" s="41">
        <f>VLOOKUP($A17,'Allele data'!AD$6:AJ$22,7,TRUE)</f>
        <v>-1.240000000000009</v>
      </c>
    </row>
    <row r="18" spans="1:6" ht="12.75">
      <c r="A18" s="41">
        <v>16</v>
      </c>
      <c r="B18" s="41">
        <f>VLOOKUP(A18,'Allele data'!B$6:F$15,5,TRUE)</f>
        <v>-1.1884615384615245</v>
      </c>
      <c r="C18" s="41">
        <f>VLOOKUP($A18,'Allele data'!I$6:M$24,5,TRUE)</f>
        <v>1.1100000000000136</v>
      </c>
      <c r="D18" s="41">
        <f>VLOOKUP($A18,'Allele data'!P$6:T$26,5,TRUE)</f>
        <v>-1.5</v>
      </c>
      <c r="E18" s="41">
        <f>VLOOKUP($A18,'Allele data'!W$6:AA$25,5,TRUE)</f>
        <v>-4.7900000000000205</v>
      </c>
      <c r="F18" s="41">
        <f>VLOOKUP($A18,'Allele data'!AD$6:AJ$22,7,TRUE)</f>
        <v>-1.240000000000009</v>
      </c>
    </row>
    <row r="19" spans="1:6" ht="12.75">
      <c r="A19" s="41">
        <v>17</v>
      </c>
      <c r="B19" s="41">
        <f>VLOOKUP(A19,'Allele data'!B$6:F$15,5,TRUE)</f>
        <v>-1.1884615384615245</v>
      </c>
      <c r="C19" s="41">
        <f>VLOOKUP($A19,'Allele data'!I$6:M$24,5,TRUE)</f>
        <v>1.1100000000000136</v>
      </c>
      <c r="D19" s="41">
        <f>VLOOKUP($A19,'Allele data'!P$6:T$26,5,TRUE)</f>
        <v>-1.5</v>
      </c>
      <c r="E19" s="41">
        <f>VLOOKUP($A19,'Allele data'!W$6:AA$25,5,TRUE)</f>
        <v>-4.7900000000000205</v>
      </c>
      <c r="F19" s="41">
        <f>VLOOKUP($A19,'Allele data'!AD$6:AJ$22,7,TRUE)</f>
        <v>-1.240000000000009</v>
      </c>
    </row>
    <row r="20" spans="1:6" ht="12.75">
      <c r="A20" s="41">
        <v>18</v>
      </c>
      <c r="B20" s="41">
        <f>VLOOKUP(A20,'Allele data'!B$6:F$15,5,TRUE)</f>
        <v>-1.1884615384615245</v>
      </c>
      <c r="C20" s="41">
        <f>VLOOKUP($A20,'Allele data'!I$6:M$24,5,TRUE)</f>
        <v>1.1100000000000136</v>
      </c>
      <c r="D20" s="41">
        <f>VLOOKUP($A20,'Allele data'!P$6:T$26,5,TRUE)</f>
        <v>-1.5</v>
      </c>
      <c r="E20" s="41">
        <f>VLOOKUP($A20,'Allele data'!W$6:AA$25,5,TRUE)</f>
        <v>-4.7900000000000205</v>
      </c>
      <c r="F20" s="41">
        <f>VLOOKUP($A20,'Allele data'!AD$6:AJ$22,7,TRUE)</f>
        <v>-1.240000000000009</v>
      </c>
    </row>
    <row r="21" spans="1:6" ht="12.75">
      <c r="A21" s="41">
        <v>19</v>
      </c>
      <c r="B21" s="41">
        <f>VLOOKUP(A21,'Allele data'!B$6:F$15,5,TRUE)</f>
        <v>-1.1884615384615245</v>
      </c>
      <c r="C21" s="41">
        <f>VLOOKUP($A21,'Allele data'!I$6:M$24,5,TRUE)</f>
        <v>1.1100000000000136</v>
      </c>
      <c r="D21" s="41">
        <f>VLOOKUP($A21,'Allele data'!P$6:T$26,5,TRUE)</f>
        <v>-1.5</v>
      </c>
      <c r="E21" s="41">
        <f>VLOOKUP($A21,'Allele data'!W$6:AA$25,5,TRUE)</f>
        <v>-4.7900000000000205</v>
      </c>
      <c r="F21" s="41">
        <f>VLOOKUP($A21,'Allele data'!AD$6:AJ$22,7,TRUE)</f>
        <v>-1.240000000000009</v>
      </c>
    </row>
    <row r="22" spans="1:6" ht="12.75">
      <c r="A22" s="41">
        <v>20</v>
      </c>
      <c r="B22" s="41">
        <f>VLOOKUP(A22,'Allele data'!B$6:F$15,5,TRUE)</f>
        <v>-1.1884615384615245</v>
      </c>
      <c r="C22" s="41">
        <f>VLOOKUP($A22,'Allele data'!I$6:M$24,5,TRUE)</f>
        <v>1.1100000000000136</v>
      </c>
      <c r="D22" s="41">
        <f>VLOOKUP($A22,'Allele data'!P$6:T$26,5,TRUE)</f>
        <v>-1.5</v>
      </c>
      <c r="E22" s="41">
        <f>VLOOKUP($A22,'Allele data'!W$6:AA$25,5,TRUE)</f>
        <v>-4.7900000000000205</v>
      </c>
      <c r="F22" s="41">
        <f>VLOOKUP($A22,'Allele data'!AD$6:AJ$22,7,TRUE)</f>
        <v>-1.240000000000009</v>
      </c>
    </row>
    <row r="23" spans="1:6" ht="12.75">
      <c r="A23" s="41">
        <v>21</v>
      </c>
      <c r="B23" s="41">
        <f>VLOOKUP(A23,'Allele data'!B$6:F$15,5,TRUE)</f>
        <v>-1.1884615384615245</v>
      </c>
      <c r="C23" s="41">
        <f>VLOOKUP($A23,'Allele data'!I$6:M$24,5,TRUE)</f>
        <v>1.1100000000000136</v>
      </c>
      <c r="D23" s="41">
        <f>VLOOKUP($A23,'Allele data'!P$6:T$26,5,TRUE)</f>
        <v>-1.5</v>
      </c>
      <c r="E23" s="41">
        <f>VLOOKUP($A23,'Allele data'!W$6:AA$25,5,TRUE)</f>
        <v>-4.7900000000000205</v>
      </c>
      <c r="F23" s="41">
        <f>VLOOKUP($A23,'Allele data'!AD$6:AJ$22,7,TRUE)</f>
        <v>-1.240000000000009</v>
      </c>
    </row>
    <row r="24" spans="1:6" ht="12.75">
      <c r="A24" s="41">
        <v>22</v>
      </c>
      <c r="B24" s="41">
        <f>VLOOKUP(A24,'Allele data'!B$6:F$15,5,TRUE)</f>
        <v>-1.1884615384615245</v>
      </c>
      <c r="C24" s="41">
        <f>VLOOKUP($A24,'Allele data'!I$6:M$24,5,TRUE)</f>
        <v>1.1100000000000136</v>
      </c>
      <c r="D24" s="41">
        <f>VLOOKUP($A24,'Allele data'!P$6:T$26,5,TRUE)</f>
        <v>-1.5</v>
      </c>
      <c r="E24" s="41">
        <f>VLOOKUP($A24,'Allele data'!W$6:AA$25,5,TRUE)</f>
        <v>-4.7900000000000205</v>
      </c>
      <c r="F24" s="41">
        <f>VLOOKUP($A24,'Allele data'!AD$6:AJ$22,7,TRUE)</f>
        <v>-1.240000000000009</v>
      </c>
    </row>
    <row r="25" spans="1:6" ht="12.75">
      <c r="A25" s="41">
        <v>23</v>
      </c>
      <c r="B25" s="41">
        <f>VLOOKUP(A25,'Allele data'!B$6:F$15,5,TRUE)</f>
        <v>-1.1884615384615245</v>
      </c>
      <c r="C25" s="41">
        <f>VLOOKUP($A25,'Allele data'!I$6:M$24,5,TRUE)</f>
        <v>1.1100000000000136</v>
      </c>
      <c r="D25" s="41">
        <f>VLOOKUP($A25,'Allele data'!P$6:T$26,5,TRUE)</f>
        <v>-1.5</v>
      </c>
      <c r="E25" s="41">
        <f>VLOOKUP($A25,'Allele data'!W$6:AA$25,5,TRUE)</f>
        <v>-4.7900000000000205</v>
      </c>
      <c r="F25" s="41">
        <f>VLOOKUP($A25,'Allele data'!AD$6:AJ$22,7,TRUE)</f>
        <v>-1.240000000000009</v>
      </c>
    </row>
    <row r="26" spans="1:6" ht="12.75">
      <c r="A26" s="41">
        <v>24</v>
      </c>
      <c r="B26" s="41">
        <f>VLOOKUP(A26,'Allele data'!B$6:F$15,5,TRUE)</f>
        <v>-1.1884615384615245</v>
      </c>
      <c r="C26" s="41">
        <f>VLOOKUP($A26,'Allele data'!I$6:M$24,5,TRUE)</f>
        <v>1.1100000000000136</v>
      </c>
      <c r="D26" s="41">
        <f>VLOOKUP($A26,'Allele data'!P$6:T$26,5,TRUE)</f>
        <v>-1.5</v>
      </c>
      <c r="E26" s="41">
        <f>VLOOKUP($A26,'Allele data'!W$6:AA$25,5,TRUE)</f>
        <v>-4.7900000000000205</v>
      </c>
      <c r="F26" s="41">
        <f>VLOOKUP($A26,'Allele data'!AD$6:AJ$22,7,TRUE)</f>
        <v>-1.240000000000009</v>
      </c>
    </row>
    <row r="27" spans="1:6" ht="12.75">
      <c r="A27" s="41">
        <v>25</v>
      </c>
      <c r="B27" s="41">
        <f>VLOOKUP(A27,'Allele data'!B$6:F$15,5,TRUE)</f>
        <v>-1.1884615384615245</v>
      </c>
      <c r="C27" s="41">
        <f>VLOOKUP($A27,'Allele data'!I$6:M$24,5,TRUE)</f>
        <v>1.1100000000000136</v>
      </c>
      <c r="D27" s="41">
        <f>VLOOKUP($A27,'Allele data'!P$6:T$26,5,TRUE)</f>
        <v>-1.5</v>
      </c>
      <c r="E27" s="41">
        <f>VLOOKUP($A27,'Allele data'!W$6:AA$25,5,TRUE)</f>
        <v>-4.7900000000000205</v>
      </c>
      <c r="F27" s="41">
        <f>VLOOKUP($A27,'Allele data'!AD$6:AJ$22,7,TRUE)</f>
        <v>-1.240000000000009</v>
      </c>
    </row>
    <row r="28" spans="1:6" ht="12.75">
      <c r="A28" s="41">
        <v>26</v>
      </c>
      <c r="B28" s="41">
        <f>VLOOKUP(A28,'Allele data'!B$6:F$15,5,TRUE)</f>
        <v>-1.1884615384615245</v>
      </c>
      <c r="C28" s="41">
        <f>VLOOKUP($A28,'Allele data'!I$6:M$24,5,TRUE)</f>
        <v>1.1100000000000136</v>
      </c>
      <c r="D28" s="41">
        <f>VLOOKUP($A28,'Allele data'!P$6:T$26,5,TRUE)</f>
        <v>-1.5</v>
      </c>
      <c r="E28" s="41">
        <f>VLOOKUP($A28,'Allele data'!W$6:AA$25,5,TRUE)</f>
        <v>-4.7900000000000205</v>
      </c>
      <c r="F28" s="41">
        <f>VLOOKUP($A28,'Allele data'!AD$6:AJ$22,7,TRUE)</f>
        <v>-1.240000000000009</v>
      </c>
    </row>
    <row r="29" spans="1:6" ht="12.75">
      <c r="A29" s="41">
        <v>27</v>
      </c>
      <c r="B29" s="41">
        <f>VLOOKUP(A29,'Allele data'!B$6:F$15,5,TRUE)</f>
        <v>-1.1884615384615245</v>
      </c>
      <c r="C29" s="41">
        <f>VLOOKUP($A29,'Allele data'!I$6:M$24,5,TRUE)</f>
        <v>1.1100000000000136</v>
      </c>
      <c r="D29" s="41">
        <f>VLOOKUP($A29,'Allele data'!P$6:T$26,5,TRUE)</f>
        <v>-1.5</v>
      </c>
      <c r="E29" s="41">
        <f>VLOOKUP($A29,'Allele data'!W$6:AA$25,5,TRUE)</f>
        <v>-4.7900000000000205</v>
      </c>
      <c r="F29" s="41">
        <f>VLOOKUP($A29,'Allele data'!AD$6:AJ$22,7,TRUE)</f>
        <v>-1.240000000000009</v>
      </c>
    </row>
    <row r="30" spans="1:6" ht="12.75">
      <c r="A30" s="41">
        <v>28</v>
      </c>
      <c r="B30" s="41">
        <f>VLOOKUP(A30,'Allele data'!B$6:F$15,5,TRUE)</f>
        <v>-1.1884615384615245</v>
      </c>
      <c r="C30" s="41">
        <f>VLOOKUP($A30,'Allele data'!I$6:M$24,5,TRUE)</f>
        <v>1.1100000000000136</v>
      </c>
      <c r="D30" s="41">
        <f>VLOOKUP($A30,'Allele data'!P$6:T$26,5,TRUE)</f>
        <v>-1.5</v>
      </c>
      <c r="E30" s="41">
        <f>VLOOKUP($A30,'Allele data'!W$6:AA$25,5,TRUE)</f>
        <v>-4.7900000000000205</v>
      </c>
      <c r="F30" s="41">
        <f>VLOOKUP($A30,'Allele data'!AD$6:AJ$22,7,TRUE)</f>
        <v>-1.240000000000009</v>
      </c>
    </row>
    <row r="31" spans="1:6" ht="12.75">
      <c r="A31" s="41">
        <v>29</v>
      </c>
      <c r="B31" s="41">
        <f>VLOOKUP(A31,'Allele data'!B$6:F$15,5,TRUE)</f>
        <v>-1.1884615384615245</v>
      </c>
      <c r="C31" s="41">
        <f>VLOOKUP($A31,'Allele data'!I$6:M$24,5,TRUE)</f>
        <v>1.1100000000000136</v>
      </c>
      <c r="D31" s="41">
        <f>VLOOKUP($A31,'Allele data'!P$6:T$26,5,TRUE)</f>
        <v>-1.5</v>
      </c>
      <c r="E31" s="41">
        <f>VLOOKUP($A31,'Allele data'!W$6:AA$25,5,TRUE)</f>
        <v>-4.7900000000000205</v>
      </c>
      <c r="F31" s="41">
        <f>VLOOKUP($A31,'Allele data'!AD$6:AJ$22,7,TRUE)</f>
        <v>-1.240000000000009</v>
      </c>
    </row>
    <row r="32" spans="1:6" ht="12.75">
      <c r="A32" s="41">
        <v>30</v>
      </c>
      <c r="B32" s="41">
        <f>VLOOKUP(A32,'Allele data'!B$6:F$15,5,TRUE)</f>
        <v>-1.1884615384615245</v>
      </c>
      <c r="C32" s="41">
        <f>VLOOKUP($A32,'Allele data'!I$6:M$24,5,TRUE)</f>
        <v>1.1100000000000136</v>
      </c>
      <c r="D32" s="41">
        <f>VLOOKUP($A32,'Allele data'!P$6:T$26,5,TRUE)</f>
        <v>-1.5</v>
      </c>
      <c r="E32" s="41">
        <f>VLOOKUP($A32,'Allele data'!W$6:AA$25,5,TRUE)</f>
        <v>-4.7900000000000205</v>
      </c>
      <c r="F32" s="41">
        <f>VLOOKUP($A32,'Allele data'!AD$6:AJ$22,7,TRUE)</f>
        <v>-1.240000000000009</v>
      </c>
    </row>
    <row r="33" spans="1:6" ht="12.75">
      <c r="A33" s="41">
        <v>31</v>
      </c>
      <c r="B33" s="41">
        <f>VLOOKUP(A33,'Allele data'!B$6:F$15,5,TRUE)</f>
        <v>-1.1884615384615245</v>
      </c>
      <c r="C33" s="41">
        <f>VLOOKUP($A33,'Allele data'!I$6:M$24,5,TRUE)</f>
        <v>1.1100000000000136</v>
      </c>
      <c r="D33" s="41">
        <f>VLOOKUP($A33,'Allele data'!P$6:T$26,5,TRUE)</f>
        <v>-1.5</v>
      </c>
      <c r="E33" s="41">
        <f>VLOOKUP($A33,'Allele data'!W$6:AA$25,5,TRUE)</f>
        <v>-4.7900000000000205</v>
      </c>
      <c r="F33" s="41">
        <f>VLOOKUP($A33,'Allele data'!AD$6:AJ$22,7,TRUE)</f>
        <v>-1.240000000000009</v>
      </c>
    </row>
    <row r="34" spans="1:6" ht="12.75">
      <c r="A34" s="41">
        <v>32</v>
      </c>
      <c r="B34" s="41">
        <f>VLOOKUP(A34,'Allele data'!B$6:F$15,5,TRUE)</f>
        <v>-1.1884615384615245</v>
      </c>
      <c r="C34" s="41">
        <f>VLOOKUP($A34,'Allele data'!I$6:M$24,5,TRUE)</f>
        <v>1.1100000000000136</v>
      </c>
      <c r="D34" s="41">
        <f>VLOOKUP($A34,'Allele data'!P$6:T$26,5,TRUE)</f>
        <v>-1.5</v>
      </c>
      <c r="E34" s="41">
        <f>VLOOKUP($A34,'Allele data'!W$6:AA$25,5,TRUE)</f>
        <v>-4.7900000000000205</v>
      </c>
      <c r="F34" s="41">
        <f>VLOOKUP($A34,'Allele data'!AD$6:AJ$22,7,TRUE)</f>
        <v>-1.240000000000009</v>
      </c>
    </row>
    <row r="35" spans="1:6" ht="12.75">
      <c r="A35" s="41">
        <v>33</v>
      </c>
      <c r="B35" s="41">
        <f>VLOOKUP(A35,'Allele data'!B$6:F$15,5,TRUE)</f>
        <v>-1.1884615384615245</v>
      </c>
      <c r="C35" s="41">
        <f>VLOOKUP($A35,'Allele data'!I$6:M$24,5,TRUE)</f>
        <v>1.1100000000000136</v>
      </c>
      <c r="D35" s="41">
        <f>VLOOKUP($A35,'Allele data'!P$6:T$26,5,TRUE)</f>
        <v>-1.5</v>
      </c>
      <c r="E35" s="41">
        <f>VLOOKUP($A35,'Allele data'!W$6:AA$25,5,TRUE)</f>
        <v>-4.7900000000000205</v>
      </c>
      <c r="F35" s="41">
        <f>VLOOKUP($A35,'Allele data'!AD$6:AJ$22,7,TRUE)</f>
        <v>-1.240000000000009</v>
      </c>
    </row>
    <row r="36" spans="1:6" ht="12.75">
      <c r="A36" s="41">
        <v>34</v>
      </c>
      <c r="B36" s="41">
        <f>VLOOKUP(A36,'Allele data'!B$6:F$15,5,TRUE)</f>
        <v>-1.1884615384615245</v>
      </c>
      <c r="C36" s="41">
        <f>VLOOKUP($A36,'Allele data'!I$6:M$24,5,TRUE)</f>
        <v>1.1100000000000136</v>
      </c>
      <c r="D36" s="41">
        <f>VLOOKUP($A36,'Allele data'!P$6:T$26,5,TRUE)</f>
        <v>-1.5</v>
      </c>
      <c r="E36" s="41">
        <f>VLOOKUP($A36,'Allele data'!W$6:AA$25,5,TRUE)</f>
        <v>-4.7900000000000205</v>
      </c>
      <c r="F36" s="41">
        <f>VLOOKUP($A36,'Allele data'!AD$6:AJ$22,7,TRUE)</f>
        <v>-1.240000000000009</v>
      </c>
    </row>
    <row r="37" spans="1:6" ht="12.75">
      <c r="A37" s="41">
        <v>35</v>
      </c>
      <c r="B37" s="41">
        <f>VLOOKUP(A37,'Allele data'!B$6:F$15,5,TRUE)</f>
        <v>-1.1884615384615245</v>
      </c>
      <c r="C37" s="41">
        <f>VLOOKUP($A37,'Allele data'!I$6:M$24,5,TRUE)</f>
        <v>1.1100000000000136</v>
      </c>
      <c r="D37" s="41">
        <f>VLOOKUP($A37,'Allele data'!P$6:T$26,5,TRUE)</f>
        <v>-1.5</v>
      </c>
      <c r="E37" s="41">
        <f>VLOOKUP($A37,'Allele data'!W$6:AA$25,5,TRUE)</f>
        <v>-4.7900000000000205</v>
      </c>
      <c r="F37" s="41">
        <f>VLOOKUP($A37,'Allele data'!AD$6:AJ$22,7,TRUE)</f>
        <v>-1.240000000000009</v>
      </c>
    </row>
    <row r="38" spans="1:6" ht="12.75">
      <c r="A38" s="41">
        <v>36</v>
      </c>
      <c r="B38" s="41">
        <f>VLOOKUP(A38,'Allele data'!B$6:F$15,5,TRUE)</f>
        <v>-1.1884615384615245</v>
      </c>
      <c r="C38" s="41">
        <f>VLOOKUP($A38,'Allele data'!I$6:M$24,5,TRUE)</f>
        <v>1.1100000000000136</v>
      </c>
      <c r="D38" s="41">
        <f>VLOOKUP($A38,'Allele data'!P$6:T$26,5,TRUE)</f>
        <v>-1.5</v>
      </c>
      <c r="E38" s="41">
        <f>VLOOKUP($A38,'Allele data'!W$6:AA$25,5,TRUE)</f>
        <v>-4.7900000000000205</v>
      </c>
      <c r="F38" s="41">
        <f>VLOOKUP($A38,'Allele data'!AD$6:AJ$22,7,TRUE)</f>
        <v>-1.240000000000009</v>
      </c>
    </row>
    <row r="39" spans="1:6" ht="12.75">
      <c r="A39" s="41">
        <v>37</v>
      </c>
      <c r="B39" s="41">
        <f>VLOOKUP(A39,'Allele data'!B$6:F$15,5,TRUE)</f>
        <v>-1.1884615384615245</v>
      </c>
      <c r="C39" s="41">
        <f>VLOOKUP($A39,'Allele data'!I$6:M$24,5,TRUE)</f>
        <v>1.1100000000000136</v>
      </c>
      <c r="D39" s="41">
        <f>VLOOKUP($A39,'Allele data'!P$6:T$26,5,TRUE)</f>
        <v>-1.5</v>
      </c>
      <c r="E39" s="41">
        <f>VLOOKUP($A39,'Allele data'!W$6:AA$25,5,TRUE)</f>
        <v>-4.7900000000000205</v>
      </c>
      <c r="F39" s="41">
        <f>VLOOKUP($A39,'Allele data'!AD$6:AJ$22,7,TRUE)</f>
        <v>-1.240000000000009</v>
      </c>
    </row>
    <row r="40" spans="1:6" ht="12.75">
      <c r="A40" s="41">
        <v>38</v>
      </c>
      <c r="B40" s="41">
        <f>VLOOKUP(A40,'Allele data'!B$6:F$15,5,TRUE)</f>
        <v>-1.1884615384615245</v>
      </c>
      <c r="C40" s="41">
        <f>VLOOKUP($A40,'Allele data'!I$6:M$24,5,TRUE)</f>
        <v>1.1100000000000136</v>
      </c>
      <c r="D40" s="41">
        <f>VLOOKUP($A40,'Allele data'!P$6:T$26,5,TRUE)</f>
        <v>-1.5</v>
      </c>
      <c r="E40" s="41">
        <f>VLOOKUP($A40,'Allele data'!W$6:AA$25,5,TRUE)</f>
        <v>-4.7900000000000205</v>
      </c>
      <c r="F40" s="41">
        <f>VLOOKUP($A40,'Allele data'!AD$6:AJ$22,7,TRUE)</f>
        <v>-1.240000000000009</v>
      </c>
    </row>
    <row r="41" spans="1:6" ht="12.75">
      <c r="A41" s="41">
        <v>39</v>
      </c>
      <c r="B41" s="41">
        <f>VLOOKUP(A41,'Allele data'!B$6:F$15,5,TRUE)</f>
        <v>-1.1884615384615245</v>
      </c>
      <c r="C41" s="41">
        <f>VLOOKUP($A41,'Allele data'!I$6:M$24,5,TRUE)</f>
        <v>1.1100000000000136</v>
      </c>
      <c r="D41" s="41">
        <f>VLOOKUP($A41,'Allele data'!P$6:T$26,5,TRUE)</f>
        <v>-1.5</v>
      </c>
      <c r="E41" s="41">
        <f>VLOOKUP($A41,'Allele data'!W$6:AA$25,5,TRUE)</f>
        <v>-4.7900000000000205</v>
      </c>
      <c r="F41" s="41">
        <f>VLOOKUP($A41,'Allele data'!AD$6:AJ$22,7,TRUE)</f>
        <v>-1.240000000000009</v>
      </c>
    </row>
    <row r="42" spans="1:6" ht="12.75">
      <c r="A42" s="41">
        <v>40</v>
      </c>
      <c r="B42" s="41">
        <f>VLOOKUP(A42,'Allele data'!B$6:F$15,5,TRUE)</f>
        <v>-1.1884615384615245</v>
      </c>
      <c r="C42" s="41">
        <f>VLOOKUP($A42,'Allele data'!I$6:M$24,5,TRUE)</f>
        <v>1.1100000000000136</v>
      </c>
      <c r="D42" s="41">
        <f>VLOOKUP($A42,'Allele data'!P$6:T$26,5,TRUE)</f>
        <v>-1.5</v>
      </c>
      <c r="E42" s="41">
        <f>VLOOKUP($A42,'Allele data'!W$6:AA$25,5,TRUE)</f>
        <v>-4.7900000000000205</v>
      </c>
      <c r="F42" s="41">
        <f>VLOOKUP($A42,'Allele data'!AD$6:AJ$22,7,TRUE)</f>
        <v>-1.240000000000009</v>
      </c>
    </row>
    <row r="43" spans="1:6" ht="12.75">
      <c r="A43" s="41">
        <v>41</v>
      </c>
      <c r="B43" s="41">
        <f>VLOOKUP(A43,'Allele data'!B$6:F$15,5,TRUE)</f>
        <v>-1.1884615384615245</v>
      </c>
      <c r="C43" s="41">
        <f>VLOOKUP($A43,'Allele data'!I$6:M$24,5,TRUE)</f>
        <v>1.1100000000000136</v>
      </c>
      <c r="D43" s="41">
        <f>VLOOKUP($A43,'Allele data'!P$6:T$26,5,TRUE)</f>
        <v>-1.5</v>
      </c>
      <c r="E43" s="41">
        <f>VLOOKUP($A43,'Allele data'!W$6:AA$25,5,TRUE)</f>
        <v>-4.7900000000000205</v>
      </c>
      <c r="F43" s="41">
        <f>VLOOKUP($A43,'Allele data'!AD$6:AJ$22,7,TRUE)</f>
        <v>-1.240000000000009</v>
      </c>
    </row>
    <row r="44" spans="1:6" ht="12.75">
      <c r="A44" s="41">
        <v>42</v>
      </c>
      <c r="B44" s="41">
        <f>VLOOKUP(A44,'Allele data'!B$6:F$15,5,TRUE)</f>
        <v>-1.1884615384615245</v>
      </c>
      <c r="C44" s="41">
        <f>VLOOKUP($A44,'Allele data'!I$6:M$24,5,TRUE)</f>
        <v>1.1100000000000136</v>
      </c>
      <c r="D44" s="41">
        <f>VLOOKUP($A44,'Allele data'!P$6:T$26,5,TRUE)</f>
        <v>-1.5</v>
      </c>
      <c r="E44" s="41">
        <f>VLOOKUP($A44,'Allele data'!W$6:AA$25,5,TRUE)</f>
        <v>-4.7900000000000205</v>
      </c>
      <c r="F44" s="41">
        <f>VLOOKUP($A44,'Allele data'!AD$6:AJ$22,7,TRUE)</f>
        <v>-1.240000000000009</v>
      </c>
    </row>
    <row r="45" spans="1:6" ht="12.75">
      <c r="A45" s="41">
        <v>43</v>
      </c>
      <c r="B45" s="41">
        <f>VLOOKUP(A45,'Allele data'!B$6:F$15,5,TRUE)</f>
        <v>-1.1884615384615245</v>
      </c>
      <c r="C45" s="41">
        <f>VLOOKUP($A45,'Allele data'!I$6:M$24,5,TRUE)</f>
        <v>1.1100000000000136</v>
      </c>
      <c r="D45" s="41">
        <f>VLOOKUP($A45,'Allele data'!P$6:T$26,5,TRUE)</f>
        <v>-1.5</v>
      </c>
      <c r="E45" s="41">
        <f>VLOOKUP($A45,'Allele data'!W$6:AA$25,5,TRUE)</f>
        <v>-4.7900000000000205</v>
      </c>
      <c r="F45" s="41">
        <f>VLOOKUP($A45,'Allele data'!AD$6:AJ$22,7,TRUE)</f>
        <v>-1.240000000000009</v>
      </c>
    </row>
    <row r="46" spans="1:6" ht="12.75">
      <c r="A46" s="41">
        <v>44</v>
      </c>
      <c r="B46" s="41">
        <f>VLOOKUP(A46,'Allele data'!B$6:F$15,5,TRUE)</f>
        <v>-1.1884615384615245</v>
      </c>
      <c r="C46" s="41">
        <f>VLOOKUP($A46,'Allele data'!I$6:M$24,5,TRUE)</f>
        <v>1.1100000000000136</v>
      </c>
      <c r="D46" s="41">
        <f>VLOOKUP($A46,'Allele data'!P$6:T$26,5,TRUE)</f>
        <v>-1.5</v>
      </c>
      <c r="E46" s="41">
        <f>VLOOKUP($A46,'Allele data'!W$6:AA$25,5,TRUE)</f>
        <v>-4.7900000000000205</v>
      </c>
      <c r="F46" s="41">
        <f>VLOOKUP($A46,'Allele data'!AD$6:AJ$22,7,TRUE)</f>
        <v>-1.240000000000009</v>
      </c>
    </row>
    <row r="47" spans="1:6" ht="12.75">
      <c r="A47" s="41">
        <v>45</v>
      </c>
      <c r="B47" s="41">
        <f>VLOOKUP(A47,'Allele data'!B$6:F$15,5,TRUE)</f>
        <v>-1.1884615384615245</v>
      </c>
      <c r="C47" s="41">
        <f>VLOOKUP($A47,'Allele data'!I$6:M$24,5,TRUE)</f>
        <v>1.1100000000000136</v>
      </c>
      <c r="D47" s="41">
        <f>VLOOKUP($A47,'Allele data'!P$6:T$26,5,TRUE)</f>
        <v>-1.5</v>
      </c>
      <c r="E47" s="41">
        <f>VLOOKUP($A47,'Allele data'!W$6:AA$25,5,TRUE)</f>
        <v>-4.7900000000000205</v>
      </c>
      <c r="F47" s="41">
        <f>VLOOKUP($A47,'Allele data'!AD$6:AJ$22,7,TRUE)</f>
        <v>-1.240000000000009</v>
      </c>
    </row>
    <row r="48" spans="1:6" ht="12.75">
      <c r="A48" s="41">
        <v>46</v>
      </c>
      <c r="B48" s="41">
        <f>VLOOKUP(A48,'Allele data'!B$6:F$15,5,TRUE)</f>
        <v>-1.1884615384615245</v>
      </c>
      <c r="C48" s="41">
        <f>VLOOKUP($A48,'Allele data'!I$6:M$24,5,TRUE)</f>
        <v>1.1100000000000136</v>
      </c>
      <c r="D48" s="41">
        <f>VLOOKUP($A48,'Allele data'!P$6:T$26,5,TRUE)</f>
        <v>-1.5</v>
      </c>
      <c r="E48" s="41">
        <f>VLOOKUP($A48,'Allele data'!W$6:AA$25,5,TRUE)</f>
        <v>-4.7900000000000205</v>
      </c>
      <c r="F48" s="41">
        <f>VLOOKUP($A48,'Allele data'!AD$6:AJ$22,7,TRUE)</f>
        <v>-1.240000000000009</v>
      </c>
    </row>
    <row r="49" spans="1:6" ht="12.75">
      <c r="A49" s="41">
        <v>47</v>
      </c>
      <c r="B49" s="41">
        <f>VLOOKUP(A49,'Allele data'!B$6:F$15,5,TRUE)</f>
        <v>-1.1884615384615245</v>
      </c>
      <c r="C49" s="41">
        <f>VLOOKUP($A49,'Allele data'!I$6:M$24,5,TRUE)</f>
        <v>1.1100000000000136</v>
      </c>
      <c r="D49" s="41">
        <f>VLOOKUP($A49,'Allele data'!P$6:T$26,5,TRUE)</f>
        <v>-1.5</v>
      </c>
      <c r="E49" s="41">
        <f>VLOOKUP($A49,'Allele data'!W$6:AA$25,5,TRUE)</f>
        <v>-4.7900000000000205</v>
      </c>
      <c r="F49" s="41">
        <f>VLOOKUP($A49,'Allele data'!AD$6:AJ$22,7,TRUE)</f>
        <v>-1.240000000000009</v>
      </c>
    </row>
    <row r="50" spans="1:6" ht="12.75">
      <c r="A50" s="41">
        <v>48</v>
      </c>
      <c r="B50" s="41">
        <f>VLOOKUP(A50,'Allele data'!B$6:F$15,5,TRUE)</f>
        <v>-1.1884615384615245</v>
      </c>
      <c r="C50" s="41">
        <f>VLOOKUP($A50,'Allele data'!I$6:M$24,5,TRUE)</f>
        <v>1.1100000000000136</v>
      </c>
      <c r="D50" s="41">
        <f>VLOOKUP($A50,'Allele data'!P$6:T$26,5,TRUE)</f>
        <v>-1.5</v>
      </c>
      <c r="E50" s="41">
        <f>VLOOKUP($A50,'Allele data'!W$6:AA$25,5,TRUE)</f>
        <v>-4.7900000000000205</v>
      </c>
      <c r="F50" s="41">
        <f>VLOOKUP($A50,'Allele data'!AD$6:AJ$22,7,TRUE)</f>
        <v>-1.240000000000009</v>
      </c>
    </row>
    <row r="51" spans="1:6" ht="12.75">
      <c r="A51" s="41">
        <v>49</v>
      </c>
      <c r="B51" s="41">
        <f>VLOOKUP(A51,'Allele data'!B$6:F$15,5,TRUE)</f>
        <v>-1.1884615384615245</v>
      </c>
      <c r="C51" s="41">
        <f>VLOOKUP($A51,'Allele data'!I$6:M$24,5,TRUE)</f>
        <v>1.1100000000000136</v>
      </c>
      <c r="D51" s="41">
        <f>VLOOKUP($A51,'Allele data'!P$6:T$26,5,TRUE)</f>
        <v>-1.5</v>
      </c>
      <c r="E51" s="41">
        <f>VLOOKUP($A51,'Allele data'!W$6:AA$25,5,TRUE)</f>
        <v>-4.7900000000000205</v>
      </c>
      <c r="F51" s="41">
        <f>VLOOKUP($A51,'Allele data'!AD$6:AJ$22,7,TRUE)</f>
        <v>-1.240000000000009</v>
      </c>
    </row>
    <row r="52" spans="1:6" ht="12.75">
      <c r="A52" s="41">
        <v>50</v>
      </c>
      <c r="B52" s="41">
        <f>VLOOKUP(A52,'Allele data'!B$6:F$15,5,TRUE)</f>
        <v>-1.1884615384615245</v>
      </c>
      <c r="C52" s="41">
        <f>VLOOKUP($A52,'Allele data'!I$6:M$24,5,TRUE)</f>
        <v>1.1100000000000136</v>
      </c>
      <c r="D52" s="41">
        <f>VLOOKUP($A52,'Allele data'!P$6:T$26,5,TRUE)</f>
        <v>-1.5</v>
      </c>
      <c r="E52" s="41">
        <f>VLOOKUP($A52,'Allele data'!W$6:AA$25,5,TRUE)</f>
        <v>-4.7900000000000205</v>
      </c>
      <c r="F52" s="41">
        <f>VLOOKUP($A52,'Allele data'!AD$6:AJ$22,7,TRUE)</f>
        <v>-1.240000000000009</v>
      </c>
    </row>
    <row r="53" spans="1:6" ht="12.75">
      <c r="A53" s="41">
        <v>51</v>
      </c>
      <c r="B53" s="41">
        <f>VLOOKUP(A53,'Allele data'!B$6:F$15,5,TRUE)</f>
        <v>-1.1884615384615245</v>
      </c>
      <c r="C53" s="41">
        <f>VLOOKUP($A53,'Allele data'!I$6:M$24,5,TRUE)</f>
        <v>1.1100000000000136</v>
      </c>
      <c r="D53" s="41">
        <f>VLOOKUP($A53,'Allele data'!P$6:T$26,5,TRUE)</f>
        <v>-1.5</v>
      </c>
      <c r="E53" s="41">
        <f>VLOOKUP($A53,'Allele data'!W$6:AA$25,5,TRUE)</f>
        <v>-4.7900000000000205</v>
      </c>
      <c r="F53" s="41">
        <f>VLOOKUP($A53,'Allele data'!AD$6:AJ$22,7,TRUE)</f>
        <v>-1.240000000000009</v>
      </c>
    </row>
    <row r="54" spans="1:6" ht="12.75">
      <c r="A54" s="41">
        <v>52</v>
      </c>
      <c r="B54" s="41">
        <f>VLOOKUP(A54,'Allele data'!B$6:F$15,5,TRUE)</f>
        <v>-1.1884615384615245</v>
      </c>
      <c r="C54" s="41">
        <f>VLOOKUP($A54,'Allele data'!I$6:M$24,5,TRUE)</f>
        <v>1.1100000000000136</v>
      </c>
      <c r="D54" s="41">
        <f>VLOOKUP($A54,'Allele data'!P$6:T$26,5,TRUE)</f>
        <v>-1.5</v>
      </c>
      <c r="E54" s="41">
        <f>VLOOKUP($A54,'Allele data'!W$6:AA$25,5,TRUE)</f>
        <v>-4.7900000000000205</v>
      </c>
      <c r="F54" s="41">
        <f>VLOOKUP($A54,'Allele data'!AD$6:AJ$22,7,TRUE)</f>
        <v>-1.240000000000009</v>
      </c>
    </row>
    <row r="55" spans="1:6" ht="12.75">
      <c r="A55" s="41">
        <v>53</v>
      </c>
      <c r="B55" s="41">
        <f>VLOOKUP(A55,'Allele data'!B$6:F$15,5,TRUE)</f>
        <v>-1.1884615384615245</v>
      </c>
      <c r="C55" s="41">
        <f>VLOOKUP($A55,'Allele data'!I$6:M$24,5,TRUE)</f>
        <v>1.1100000000000136</v>
      </c>
      <c r="D55" s="41">
        <f>VLOOKUP($A55,'Allele data'!P$6:T$26,5,TRUE)</f>
        <v>-1.5</v>
      </c>
      <c r="E55" s="41">
        <f>VLOOKUP($A55,'Allele data'!W$6:AA$25,5,TRUE)</f>
        <v>-4.7900000000000205</v>
      </c>
      <c r="F55" s="41">
        <f>VLOOKUP($A55,'Allele data'!AD$6:AJ$22,7,TRUE)</f>
        <v>-1.240000000000009</v>
      </c>
    </row>
    <row r="56" spans="1:6" ht="12.75">
      <c r="A56" s="41">
        <v>54</v>
      </c>
      <c r="B56" s="41">
        <f>VLOOKUP(A56,'Allele data'!B$6:F$15,5,TRUE)</f>
        <v>-1.1884615384615245</v>
      </c>
      <c r="C56" s="41">
        <f>VLOOKUP($A56,'Allele data'!I$6:M$24,5,TRUE)</f>
        <v>1.1100000000000136</v>
      </c>
      <c r="D56" s="41">
        <f>VLOOKUP($A56,'Allele data'!P$6:T$26,5,TRUE)</f>
        <v>-1.5</v>
      </c>
      <c r="E56" s="41">
        <f>VLOOKUP($A56,'Allele data'!W$6:AA$25,5,TRUE)</f>
        <v>-4.7900000000000205</v>
      </c>
      <c r="F56" s="41">
        <f>VLOOKUP($A56,'Allele data'!AD$6:AJ$22,7,TRUE)</f>
        <v>-1.240000000000009</v>
      </c>
    </row>
    <row r="57" spans="1:6" ht="12.75">
      <c r="A57" s="41">
        <v>55</v>
      </c>
      <c r="B57" s="41">
        <f>VLOOKUP(A57,'Allele data'!B$6:F$15,5,TRUE)</f>
        <v>-1.1884615384615245</v>
      </c>
      <c r="C57" s="41">
        <f>VLOOKUP($A57,'Allele data'!I$6:M$24,5,TRUE)</f>
        <v>1.1100000000000136</v>
      </c>
      <c r="D57" s="41">
        <f>VLOOKUP($A57,'Allele data'!P$6:T$26,5,TRUE)</f>
        <v>-1.5</v>
      </c>
      <c r="E57" s="41">
        <f>VLOOKUP($A57,'Allele data'!W$6:AA$25,5,TRUE)</f>
        <v>-4.7900000000000205</v>
      </c>
      <c r="F57" s="41">
        <f>VLOOKUP($A57,'Allele data'!AD$6:AJ$22,7,TRUE)</f>
        <v>-1.240000000000009</v>
      </c>
    </row>
    <row r="58" spans="1:6" ht="12.75">
      <c r="A58" s="41">
        <v>56</v>
      </c>
      <c r="B58" s="41">
        <f>VLOOKUP(A58,'Allele data'!B$6:F$15,5,TRUE)</f>
        <v>-1.1884615384615245</v>
      </c>
      <c r="C58" s="41">
        <f>VLOOKUP($A58,'Allele data'!I$6:M$24,5,TRUE)</f>
        <v>1.1100000000000136</v>
      </c>
      <c r="D58" s="41">
        <f>VLOOKUP($A58,'Allele data'!P$6:T$26,5,TRUE)</f>
        <v>-1.5</v>
      </c>
      <c r="E58" s="41">
        <f>VLOOKUP($A58,'Allele data'!W$6:AA$25,5,TRUE)</f>
        <v>-4.7900000000000205</v>
      </c>
      <c r="F58" s="41">
        <f>VLOOKUP($A58,'Allele data'!AD$6:AJ$22,7,TRUE)</f>
        <v>-1.240000000000009</v>
      </c>
    </row>
    <row r="59" spans="1:6" ht="12.75">
      <c r="A59" s="41">
        <v>57</v>
      </c>
      <c r="B59" s="41">
        <f>VLOOKUP(A59,'Allele data'!B$6:F$15,5,TRUE)</f>
        <v>-1.1884615384615245</v>
      </c>
      <c r="C59" s="41">
        <f>VLOOKUP($A59,'Allele data'!I$6:M$24,5,TRUE)</f>
        <v>1.1100000000000136</v>
      </c>
      <c r="D59" s="41">
        <f>VLOOKUP($A59,'Allele data'!P$6:T$26,5,TRUE)</f>
        <v>-1.5</v>
      </c>
      <c r="E59" s="41">
        <f>VLOOKUP($A59,'Allele data'!W$6:AA$25,5,TRUE)</f>
        <v>-4.7900000000000205</v>
      </c>
      <c r="F59" s="41">
        <f>VLOOKUP($A59,'Allele data'!AD$6:AJ$22,7,TRUE)</f>
        <v>-1.240000000000009</v>
      </c>
    </row>
    <row r="60" spans="1:6" ht="12.75">
      <c r="A60" s="41">
        <v>58</v>
      </c>
      <c r="B60" s="41">
        <f>VLOOKUP(A60,'Allele data'!B$6:F$15,5,TRUE)</f>
        <v>-1.1884615384615245</v>
      </c>
      <c r="C60" s="41">
        <f>VLOOKUP($A60,'Allele data'!I$6:M$24,5,TRUE)</f>
        <v>1.1100000000000136</v>
      </c>
      <c r="D60" s="41">
        <f>VLOOKUP($A60,'Allele data'!P$6:T$26,5,TRUE)</f>
        <v>-1.5</v>
      </c>
      <c r="E60" s="41">
        <f>VLOOKUP($A60,'Allele data'!W$6:AA$25,5,TRUE)</f>
        <v>-4.7900000000000205</v>
      </c>
      <c r="F60" s="41">
        <f>VLOOKUP($A60,'Allele data'!AD$6:AJ$22,7,TRUE)</f>
        <v>-1.240000000000009</v>
      </c>
    </row>
    <row r="61" spans="1:6" ht="12.75">
      <c r="A61" s="41">
        <v>59</v>
      </c>
      <c r="B61" s="41">
        <f>VLOOKUP(A61,'Allele data'!B$6:F$15,5,TRUE)</f>
        <v>-1.1884615384615245</v>
      </c>
      <c r="C61" s="41">
        <f>VLOOKUP($A61,'Allele data'!I$6:M$24,5,TRUE)</f>
        <v>1.1100000000000136</v>
      </c>
      <c r="D61" s="41">
        <f>VLOOKUP($A61,'Allele data'!P$6:T$26,5,TRUE)</f>
        <v>-1.5</v>
      </c>
      <c r="E61" s="41">
        <f>VLOOKUP($A61,'Allele data'!W$6:AA$25,5,TRUE)</f>
        <v>-4.7900000000000205</v>
      </c>
      <c r="F61" s="41">
        <f>VLOOKUP($A61,'Allele data'!AD$6:AJ$22,7,TRUE)</f>
        <v>-1.240000000000009</v>
      </c>
    </row>
    <row r="62" spans="1:6" ht="12.75">
      <c r="A62" s="41">
        <v>60</v>
      </c>
      <c r="B62" s="41">
        <f>VLOOKUP(A62,'Allele data'!B$6:F$15,5,TRUE)</f>
        <v>-1.1884615384615245</v>
      </c>
      <c r="C62" s="41">
        <f>VLOOKUP($A62,'Allele data'!I$6:M$24,5,TRUE)</f>
        <v>1.1100000000000136</v>
      </c>
      <c r="D62" s="41">
        <f>VLOOKUP($A62,'Allele data'!P$6:T$26,5,TRUE)</f>
        <v>-1.5</v>
      </c>
      <c r="E62" s="41">
        <f>VLOOKUP($A62,'Allele data'!W$6:AA$25,5,TRUE)</f>
        <v>-4.7900000000000205</v>
      </c>
      <c r="F62" s="41">
        <f>VLOOKUP($A62,'Allele data'!AD$6:AJ$22,7,TRUE)</f>
        <v>-1.240000000000009</v>
      </c>
    </row>
    <row r="63" spans="1:6" ht="12.75">
      <c r="A63" s="41">
        <v>61</v>
      </c>
      <c r="B63" s="41">
        <f>VLOOKUP(A63,'Allele data'!B$6:F$15,5,TRUE)</f>
        <v>-1.1884615384615245</v>
      </c>
      <c r="C63" s="41">
        <f>VLOOKUP($A63,'Allele data'!I$6:M$24,5,TRUE)</f>
        <v>1.1100000000000136</v>
      </c>
      <c r="D63" s="41">
        <f>VLOOKUP($A63,'Allele data'!P$6:T$26,5,TRUE)</f>
        <v>-1.5</v>
      </c>
      <c r="E63" s="41">
        <f>VLOOKUP($A63,'Allele data'!W$6:AA$25,5,TRUE)</f>
        <v>-4.7900000000000205</v>
      </c>
      <c r="F63" s="41">
        <f>VLOOKUP($A63,'Allele data'!AD$6:AJ$22,7,TRUE)</f>
        <v>-1.240000000000009</v>
      </c>
    </row>
    <row r="64" spans="1:6" ht="12.75">
      <c r="A64" s="41">
        <v>62</v>
      </c>
      <c r="B64" s="41">
        <f>VLOOKUP(A64,'Allele data'!B$6:F$15,5,TRUE)</f>
        <v>-1.1884615384615245</v>
      </c>
      <c r="C64" s="41">
        <f>VLOOKUP($A64,'Allele data'!I$6:M$24,5,TRUE)</f>
        <v>1.1100000000000136</v>
      </c>
      <c r="D64" s="41">
        <f>VLOOKUP($A64,'Allele data'!P$6:T$26,5,TRUE)</f>
        <v>-1.5</v>
      </c>
      <c r="E64" s="41">
        <f>VLOOKUP($A64,'Allele data'!W$6:AA$25,5,TRUE)</f>
        <v>-4.7900000000000205</v>
      </c>
      <c r="F64" s="41">
        <f>VLOOKUP($A64,'Allele data'!AD$6:AJ$22,7,TRUE)</f>
        <v>-1.240000000000009</v>
      </c>
    </row>
    <row r="65" spans="1:6" ht="12.75">
      <c r="A65" s="41">
        <v>63</v>
      </c>
      <c r="B65" s="41">
        <f>VLOOKUP(A65,'Allele data'!B$6:F$15,5,TRUE)</f>
        <v>-1.1884615384615245</v>
      </c>
      <c r="C65" s="41">
        <f>VLOOKUP($A65,'Allele data'!I$6:M$24,5,TRUE)</f>
        <v>1.1100000000000136</v>
      </c>
      <c r="D65" s="41">
        <f>VLOOKUP($A65,'Allele data'!P$6:T$26,5,TRUE)</f>
        <v>-1.5</v>
      </c>
      <c r="E65" s="41">
        <f>VLOOKUP($A65,'Allele data'!W$6:AA$25,5,TRUE)</f>
        <v>-4.7900000000000205</v>
      </c>
      <c r="F65" s="41">
        <f>VLOOKUP($A65,'Allele data'!AD$6:AJ$22,7,TRUE)</f>
        <v>-1.240000000000009</v>
      </c>
    </row>
    <row r="66" spans="1:6" ht="12.75">
      <c r="A66" s="41">
        <v>64</v>
      </c>
      <c r="B66" s="41">
        <f>VLOOKUP(A66,'Allele data'!B$6:F$15,5,TRUE)</f>
        <v>-1.1884615384615245</v>
      </c>
      <c r="C66" s="41">
        <f>VLOOKUP($A66,'Allele data'!I$6:M$24,5,TRUE)</f>
        <v>1.1100000000000136</v>
      </c>
      <c r="D66" s="41">
        <f>VLOOKUP($A66,'Allele data'!P$6:T$26,5,TRUE)</f>
        <v>-1.5</v>
      </c>
      <c r="E66" s="41">
        <f>VLOOKUP($A66,'Allele data'!W$6:AA$25,5,TRUE)</f>
        <v>-4.7900000000000205</v>
      </c>
      <c r="F66" s="41">
        <f>VLOOKUP($A66,'Allele data'!AD$6:AJ$22,7,TRUE)</f>
        <v>-1.240000000000009</v>
      </c>
    </row>
    <row r="67" spans="1:6" ht="12.75">
      <c r="A67" s="41">
        <v>65</v>
      </c>
      <c r="B67" s="41">
        <f>VLOOKUP(A67,'Allele data'!B$6:F$15,5,TRUE)</f>
        <v>-1.1884615384615245</v>
      </c>
      <c r="C67" s="41">
        <f>VLOOKUP($A67,'Allele data'!I$6:M$24,5,TRUE)</f>
        <v>1.1100000000000136</v>
      </c>
      <c r="D67" s="41">
        <f>VLOOKUP($A67,'Allele data'!P$6:T$26,5,TRUE)</f>
        <v>-1.5</v>
      </c>
      <c r="E67" s="41">
        <f>VLOOKUP($A67,'Allele data'!W$6:AA$25,5,TRUE)</f>
        <v>-4.7900000000000205</v>
      </c>
      <c r="F67" s="41">
        <f>VLOOKUP($A67,'Allele data'!AD$6:AJ$22,7,TRUE)</f>
        <v>-1.240000000000009</v>
      </c>
    </row>
    <row r="68" spans="1:6" ht="12.75">
      <c r="A68" s="41">
        <v>66</v>
      </c>
      <c r="B68" s="41">
        <f>VLOOKUP(A68,'Allele data'!B$6:F$15,5,TRUE)</f>
        <v>-1.1884615384615245</v>
      </c>
      <c r="C68" s="41">
        <f>VLOOKUP($A68,'Allele data'!I$6:M$24,5,TRUE)</f>
        <v>1.1100000000000136</v>
      </c>
      <c r="D68" s="41">
        <f>VLOOKUP($A68,'Allele data'!P$6:T$26,5,TRUE)</f>
        <v>-1.5</v>
      </c>
      <c r="E68" s="41">
        <f>VLOOKUP($A68,'Allele data'!W$6:AA$25,5,TRUE)</f>
        <v>-4.7900000000000205</v>
      </c>
      <c r="F68" s="41">
        <f>VLOOKUP($A68,'Allele data'!AD$6:AJ$22,7,TRUE)</f>
        <v>-1.240000000000009</v>
      </c>
    </row>
    <row r="69" spans="1:6" ht="12.75">
      <c r="A69" s="41">
        <v>67</v>
      </c>
      <c r="B69" s="41">
        <f>VLOOKUP(A69,'Allele data'!B$6:F$15,5,TRUE)</f>
        <v>-1.1884615384615245</v>
      </c>
      <c r="C69" s="41">
        <f>VLOOKUP($A69,'Allele data'!I$6:M$24,5,TRUE)</f>
        <v>1.1100000000000136</v>
      </c>
      <c r="D69" s="41">
        <f>VLOOKUP($A69,'Allele data'!P$6:T$26,5,TRUE)</f>
        <v>-1.5</v>
      </c>
      <c r="E69" s="41">
        <f>VLOOKUP($A69,'Allele data'!W$6:AA$25,5,TRUE)</f>
        <v>-4.7900000000000205</v>
      </c>
      <c r="F69" s="41">
        <f>VLOOKUP($A69,'Allele data'!AD$6:AJ$22,7,TRUE)</f>
        <v>-1.240000000000009</v>
      </c>
    </row>
    <row r="70" spans="1:6" ht="12.75">
      <c r="A70" s="41">
        <v>68</v>
      </c>
      <c r="B70" s="41">
        <f>VLOOKUP(A70,'Allele data'!B$6:F$15,5,TRUE)</f>
        <v>-1.1884615384615245</v>
      </c>
      <c r="C70" s="41">
        <f>VLOOKUP($A70,'Allele data'!I$6:M$24,5,TRUE)</f>
        <v>1.1100000000000136</v>
      </c>
      <c r="D70" s="41">
        <f>VLOOKUP($A70,'Allele data'!P$6:T$26,5,TRUE)</f>
        <v>-1.5</v>
      </c>
      <c r="E70" s="41">
        <f>VLOOKUP($A70,'Allele data'!W$6:AA$25,5,TRUE)</f>
        <v>-4.7900000000000205</v>
      </c>
      <c r="F70" s="41">
        <f>VLOOKUP($A70,'Allele data'!AD$6:AJ$22,7,TRUE)</f>
        <v>-1.240000000000009</v>
      </c>
    </row>
    <row r="71" spans="1:6" ht="12.75">
      <c r="A71" s="41">
        <v>69</v>
      </c>
      <c r="B71" s="41">
        <f>VLOOKUP(A71,'Allele data'!B$6:F$15,5,TRUE)</f>
        <v>-1.1884615384615245</v>
      </c>
      <c r="C71" s="41">
        <f>VLOOKUP($A71,'Allele data'!I$6:M$24,5,TRUE)</f>
        <v>1.1100000000000136</v>
      </c>
      <c r="D71" s="41">
        <f>VLOOKUP($A71,'Allele data'!P$6:T$26,5,TRUE)</f>
        <v>-1.5</v>
      </c>
      <c r="E71" s="41">
        <f>VLOOKUP($A71,'Allele data'!W$6:AA$25,5,TRUE)</f>
        <v>-4.7900000000000205</v>
      </c>
      <c r="F71" s="41">
        <f>VLOOKUP($A71,'Allele data'!AD$6:AJ$22,7,TRUE)</f>
        <v>-1.240000000000009</v>
      </c>
    </row>
    <row r="72" spans="1:6" ht="12.75">
      <c r="A72" s="41">
        <v>70</v>
      </c>
      <c r="B72" s="41">
        <f>VLOOKUP(A72,'Allele data'!B$6:F$15,5,TRUE)</f>
        <v>-1.1884615384615245</v>
      </c>
      <c r="C72" s="41">
        <f>VLOOKUP($A72,'Allele data'!I$6:M$24,5,TRUE)</f>
        <v>1.1100000000000136</v>
      </c>
      <c r="D72" s="41">
        <f>VLOOKUP($A72,'Allele data'!P$6:T$26,5,TRUE)</f>
        <v>-1.5</v>
      </c>
      <c r="E72" s="41">
        <f>VLOOKUP($A72,'Allele data'!W$6:AA$25,5,TRUE)</f>
        <v>-4.7900000000000205</v>
      </c>
      <c r="F72" s="41">
        <f>VLOOKUP($A72,'Allele data'!AD$6:AJ$22,7,TRUE)</f>
        <v>-1.240000000000009</v>
      </c>
    </row>
    <row r="73" spans="1:6" ht="12.75">
      <c r="A73" s="41">
        <v>71</v>
      </c>
      <c r="B73" s="41">
        <f>VLOOKUP(A73,'Allele data'!B$6:F$15,5,TRUE)</f>
        <v>-1.1884615384615245</v>
      </c>
      <c r="C73" s="41">
        <f>VLOOKUP($A73,'Allele data'!I$6:M$24,5,TRUE)</f>
        <v>1.1100000000000136</v>
      </c>
      <c r="D73" s="41">
        <f>VLOOKUP($A73,'Allele data'!P$6:T$26,5,TRUE)</f>
        <v>-1.5</v>
      </c>
      <c r="E73" s="41">
        <f>VLOOKUP($A73,'Allele data'!W$6:AA$25,5,TRUE)</f>
        <v>-4.7900000000000205</v>
      </c>
      <c r="F73" s="41">
        <f>VLOOKUP($A73,'Allele data'!AD$6:AJ$22,7,TRUE)</f>
        <v>-1.240000000000009</v>
      </c>
    </row>
    <row r="74" spans="1:6" ht="12.75">
      <c r="A74" s="41">
        <v>72</v>
      </c>
      <c r="B74" s="41">
        <f>VLOOKUP(A74,'Allele data'!B$6:F$15,5,TRUE)</f>
        <v>-1.1884615384615245</v>
      </c>
      <c r="C74" s="41">
        <f>VLOOKUP($A74,'Allele data'!I$6:M$24,5,TRUE)</f>
        <v>1.1100000000000136</v>
      </c>
      <c r="D74" s="41">
        <f>VLOOKUP($A74,'Allele data'!P$6:T$26,5,TRUE)</f>
        <v>-1.5</v>
      </c>
      <c r="E74" s="41">
        <f>VLOOKUP($A74,'Allele data'!W$6:AA$25,5,TRUE)</f>
        <v>-4.7900000000000205</v>
      </c>
      <c r="F74" s="41">
        <f>VLOOKUP($A74,'Allele data'!AD$6:AJ$22,7,TRUE)</f>
        <v>-1.240000000000009</v>
      </c>
    </row>
    <row r="75" spans="1:6" ht="12.75">
      <c r="A75" s="41">
        <v>73</v>
      </c>
      <c r="B75" s="41">
        <f>VLOOKUP(A75,'Allele data'!B$6:F$15,5,TRUE)</f>
        <v>-1.1884615384615245</v>
      </c>
      <c r="C75" s="41">
        <f>VLOOKUP($A75,'Allele data'!I$6:M$24,5,TRUE)</f>
        <v>1.1100000000000136</v>
      </c>
      <c r="D75" s="41">
        <f>VLOOKUP($A75,'Allele data'!P$6:T$26,5,TRUE)</f>
        <v>-1.5</v>
      </c>
      <c r="E75" s="41">
        <f>VLOOKUP($A75,'Allele data'!W$6:AA$25,5,TRUE)</f>
        <v>-4.7900000000000205</v>
      </c>
      <c r="F75" s="41">
        <f>VLOOKUP($A75,'Allele data'!AD$6:AJ$22,7,TRUE)</f>
        <v>-1.240000000000009</v>
      </c>
    </row>
    <row r="76" spans="1:6" ht="12.75">
      <c r="A76" s="41">
        <v>74</v>
      </c>
      <c r="B76" s="41">
        <f>VLOOKUP(A76,'Allele data'!B$6:F$15,5,TRUE)</f>
        <v>-1.1884615384615245</v>
      </c>
      <c r="C76" s="41">
        <f>VLOOKUP($A76,'Allele data'!I$6:M$24,5,TRUE)</f>
        <v>1.1100000000000136</v>
      </c>
      <c r="D76" s="41">
        <f>VLOOKUP($A76,'Allele data'!P$6:T$26,5,TRUE)</f>
        <v>-1.5</v>
      </c>
      <c r="E76" s="41">
        <f>VLOOKUP($A76,'Allele data'!W$6:AA$25,5,TRUE)</f>
        <v>-4.7900000000000205</v>
      </c>
      <c r="F76" s="41">
        <f>VLOOKUP($A76,'Allele data'!AD$6:AJ$22,7,TRUE)</f>
        <v>-1.240000000000009</v>
      </c>
    </row>
    <row r="77" spans="1:6" ht="12.75">
      <c r="A77" s="41">
        <v>75</v>
      </c>
      <c r="B77" s="41">
        <f>VLOOKUP(A77,'Allele data'!B$6:F$15,5,TRUE)</f>
        <v>-1.1884615384615245</v>
      </c>
      <c r="C77" s="41">
        <f>VLOOKUP($A77,'Allele data'!I$6:M$24,5,TRUE)</f>
        <v>1.1100000000000136</v>
      </c>
      <c r="D77" s="41">
        <f>VLOOKUP($A77,'Allele data'!P$6:T$26,5,TRUE)</f>
        <v>-1.5</v>
      </c>
      <c r="E77" s="41">
        <f>VLOOKUP($A77,'Allele data'!W$6:AA$25,5,TRUE)</f>
        <v>-4.7900000000000205</v>
      </c>
      <c r="F77" s="41">
        <f>VLOOKUP($A77,'Allele data'!AD$6:AJ$22,7,TRUE)</f>
        <v>-1.240000000000009</v>
      </c>
    </row>
    <row r="78" spans="1:6" ht="12.75">
      <c r="A78" s="41">
        <v>76</v>
      </c>
      <c r="B78" s="41">
        <f>VLOOKUP(A78,'Allele data'!B$6:F$15,5,TRUE)</f>
        <v>-1.1884615384615245</v>
      </c>
      <c r="C78" s="41">
        <f>VLOOKUP($A78,'Allele data'!I$6:M$24,5,TRUE)</f>
        <v>1.1100000000000136</v>
      </c>
      <c r="D78" s="41">
        <f>VLOOKUP($A78,'Allele data'!P$6:T$26,5,TRUE)</f>
        <v>-1.5</v>
      </c>
      <c r="E78" s="41">
        <f>VLOOKUP($A78,'Allele data'!W$6:AA$25,5,TRUE)</f>
        <v>-4.7900000000000205</v>
      </c>
      <c r="F78" s="41">
        <f>VLOOKUP($A78,'Allele data'!AD$6:AJ$22,7,TRUE)</f>
        <v>-1.240000000000009</v>
      </c>
    </row>
    <row r="79" spans="1:6" ht="12.75">
      <c r="A79" s="41">
        <v>77</v>
      </c>
      <c r="B79" s="41">
        <f>VLOOKUP(A79,'Allele data'!B$6:F$15,5,TRUE)</f>
        <v>-1.1884615384615245</v>
      </c>
      <c r="C79" s="41">
        <f>VLOOKUP($A79,'Allele data'!I$6:M$24,5,TRUE)</f>
        <v>1.1100000000000136</v>
      </c>
      <c r="D79" s="41">
        <f>VLOOKUP($A79,'Allele data'!P$6:T$26,5,TRUE)</f>
        <v>-1.5</v>
      </c>
      <c r="E79" s="41">
        <f>VLOOKUP($A79,'Allele data'!W$6:AA$25,5,TRUE)</f>
        <v>-4.7900000000000205</v>
      </c>
      <c r="F79" s="41">
        <f>VLOOKUP($A79,'Allele data'!AD$6:AJ$22,7,TRUE)</f>
        <v>-1.240000000000009</v>
      </c>
    </row>
    <row r="80" spans="1:6" ht="12.75">
      <c r="A80" s="41">
        <v>78</v>
      </c>
      <c r="B80" s="41">
        <f>VLOOKUP(A80,'Allele data'!B$6:F$15,5,TRUE)</f>
        <v>-1.1884615384615245</v>
      </c>
      <c r="C80" s="41">
        <f>VLOOKUP($A80,'Allele data'!I$6:M$24,5,TRUE)</f>
        <v>1.1100000000000136</v>
      </c>
      <c r="D80" s="41">
        <f>VLOOKUP($A80,'Allele data'!P$6:T$26,5,TRUE)</f>
        <v>-1.5</v>
      </c>
      <c r="E80" s="41">
        <f>VLOOKUP($A80,'Allele data'!W$6:AA$25,5,TRUE)</f>
        <v>-4.7900000000000205</v>
      </c>
      <c r="F80" s="41">
        <f>VLOOKUP($A80,'Allele data'!AD$6:AJ$22,7,TRUE)</f>
        <v>-1.240000000000009</v>
      </c>
    </row>
    <row r="81" spans="1:6" ht="12.75">
      <c r="A81" s="41">
        <v>79</v>
      </c>
      <c r="B81" s="41">
        <f>VLOOKUP(A81,'Allele data'!B$6:F$15,5,TRUE)</f>
        <v>-1.1884615384615245</v>
      </c>
      <c r="C81" s="41">
        <f>VLOOKUP($A81,'Allele data'!I$6:M$24,5,TRUE)</f>
        <v>1.1100000000000136</v>
      </c>
      <c r="D81" s="41">
        <f>VLOOKUP($A81,'Allele data'!P$6:T$26,5,TRUE)</f>
        <v>-1.5</v>
      </c>
      <c r="E81" s="41">
        <f>VLOOKUP($A81,'Allele data'!W$6:AA$25,5,TRUE)</f>
        <v>-4.7900000000000205</v>
      </c>
      <c r="F81" s="41">
        <f>VLOOKUP($A81,'Allele data'!AD$6:AJ$22,7,TRUE)</f>
        <v>-1.240000000000009</v>
      </c>
    </row>
    <row r="82" spans="1:6" ht="12.75">
      <c r="A82" s="41">
        <v>80</v>
      </c>
      <c r="B82" s="41">
        <f>VLOOKUP(A82,'Allele data'!B$6:F$15,5,TRUE)</f>
        <v>-1.1884615384615245</v>
      </c>
      <c r="C82" s="41">
        <f>VLOOKUP($A82,'Allele data'!I$6:M$24,5,TRUE)</f>
        <v>1.1100000000000136</v>
      </c>
      <c r="D82" s="41">
        <f>VLOOKUP($A82,'Allele data'!P$6:T$26,5,TRUE)</f>
        <v>-1.5</v>
      </c>
      <c r="E82" s="41">
        <f>VLOOKUP($A82,'Allele data'!W$6:AA$25,5,TRUE)</f>
        <v>-4.7900000000000205</v>
      </c>
      <c r="F82" s="41">
        <f>VLOOKUP($A82,'Allele data'!AD$6:AJ$22,7,TRUE)</f>
        <v>-1.240000000000009</v>
      </c>
    </row>
    <row r="83" spans="1:6" ht="12.75">
      <c r="A83" s="41">
        <v>81</v>
      </c>
      <c r="B83" s="41">
        <f>VLOOKUP(A83,'Allele data'!B$6:F$15,5,TRUE)</f>
        <v>-1.1884615384615245</v>
      </c>
      <c r="C83" s="41">
        <f>VLOOKUP($A83,'Allele data'!I$6:M$24,5,TRUE)</f>
        <v>1.1100000000000136</v>
      </c>
      <c r="D83" s="41">
        <f>VLOOKUP($A83,'Allele data'!P$6:T$26,5,TRUE)</f>
        <v>-1.5</v>
      </c>
      <c r="E83" s="41">
        <f>VLOOKUP($A83,'Allele data'!W$6:AA$25,5,TRUE)</f>
        <v>-4.7900000000000205</v>
      </c>
      <c r="F83" s="41">
        <f>VLOOKUP($A83,'Allele data'!AD$6:AJ$22,7,TRUE)</f>
        <v>-1.240000000000009</v>
      </c>
    </row>
    <row r="84" spans="1:6" ht="12.75">
      <c r="A84" s="41">
        <v>82</v>
      </c>
      <c r="B84" s="41">
        <f>VLOOKUP(A84,'Allele data'!B$6:F$15,5,TRUE)</f>
        <v>-1.1884615384615245</v>
      </c>
      <c r="C84" s="41">
        <f>VLOOKUP($A84,'Allele data'!I$6:M$24,5,TRUE)</f>
        <v>1.1100000000000136</v>
      </c>
      <c r="D84" s="41">
        <f>VLOOKUP($A84,'Allele data'!P$6:T$26,5,TRUE)</f>
        <v>-1.5</v>
      </c>
      <c r="E84" s="41">
        <f>VLOOKUP($A84,'Allele data'!W$6:AA$25,5,TRUE)</f>
        <v>-4.7900000000000205</v>
      </c>
      <c r="F84" s="41">
        <f>VLOOKUP($A84,'Allele data'!AD$6:AJ$22,7,TRUE)</f>
        <v>-1.240000000000009</v>
      </c>
    </row>
    <row r="85" spans="1:6" ht="12.75">
      <c r="A85" s="41">
        <v>83</v>
      </c>
      <c r="B85" s="41">
        <f>VLOOKUP(A85,'Allele data'!B$6:F$15,5,TRUE)</f>
        <v>-1.1884615384615245</v>
      </c>
      <c r="C85" s="41">
        <f>VLOOKUP($A85,'Allele data'!I$6:M$24,5,TRUE)</f>
        <v>1.1100000000000136</v>
      </c>
      <c r="D85" s="41">
        <f>VLOOKUP($A85,'Allele data'!P$6:T$26,5,TRUE)</f>
        <v>-1.5</v>
      </c>
      <c r="E85" s="41">
        <f>VLOOKUP($A85,'Allele data'!W$6:AA$25,5,TRUE)</f>
        <v>-4.7900000000000205</v>
      </c>
      <c r="F85" s="41">
        <f>VLOOKUP($A85,'Allele data'!AD$6:AJ$22,7,TRUE)</f>
        <v>-1.240000000000009</v>
      </c>
    </row>
    <row r="86" spans="1:6" ht="12.75">
      <c r="A86" s="41">
        <v>84</v>
      </c>
      <c r="B86" s="41">
        <f>VLOOKUP(A86,'Allele data'!B$6:F$15,5,TRUE)</f>
        <v>-1.1884615384615245</v>
      </c>
      <c r="C86" s="41">
        <f>VLOOKUP($A86,'Allele data'!I$6:M$24,5,TRUE)</f>
        <v>1.1100000000000136</v>
      </c>
      <c r="D86" s="41">
        <f>VLOOKUP($A86,'Allele data'!P$6:T$26,5,TRUE)</f>
        <v>-1.5</v>
      </c>
      <c r="E86" s="41">
        <f>VLOOKUP($A86,'Allele data'!W$6:AA$25,5,TRUE)</f>
        <v>-4.7900000000000205</v>
      </c>
      <c r="F86" s="41">
        <f>VLOOKUP($A86,'Allele data'!AD$6:AJ$22,7,TRUE)</f>
        <v>-1.240000000000009</v>
      </c>
    </row>
    <row r="87" spans="1:6" ht="12.75">
      <c r="A87" s="41">
        <v>85</v>
      </c>
      <c r="B87" s="41">
        <f>VLOOKUP(A87,'Allele data'!B$6:F$15,5,TRUE)</f>
        <v>-1.1884615384615245</v>
      </c>
      <c r="C87" s="41">
        <f>VLOOKUP($A87,'Allele data'!I$6:M$24,5,TRUE)</f>
        <v>1.1100000000000136</v>
      </c>
      <c r="D87" s="41">
        <f>VLOOKUP($A87,'Allele data'!P$6:T$26,5,TRUE)</f>
        <v>-1.5</v>
      </c>
      <c r="E87" s="41">
        <f>VLOOKUP($A87,'Allele data'!W$6:AA$25,5,TRUE)</f>
        <v>-4.7900000000000205</v>
      </c>
      <c r="F87" s="41">
        <f>VLOOKUP($A87,'Allele data'!AD$6:AJ$22,7,TRUE)</f>
        <v>-1.240000000000009</v>
      </c>
    </row>
    <row r="88" spans="1:6" ht="12.75">
      <c r="A88" s="41">
        <v>86</v>
      </c>
      <c r="B88" s="41">
        <f>VLOOKUP(A88,'Allele data'!B$6:F$15,5,TRUE)</f>
        <v>-1.1884615384615245</v>
      </c>
      <c r="C88" s="41">
        <f>VLOOKUP($A88,'Allele data'!I$6:M$24,5,TRUE)</f>
        <v>1.1100000000000136</v>
      </c>
      <c r="D88" s="41">
        <f>VLOOKUP($A88,'Allele data'!P$6:T$26,5,TRUE)</f>
        <v>-1.5</v>
      </c>
      <c r="E88" s="41">
        <f>VLOOKUP($A88,'Allele data'!W$6:AA$25,5,TRUE)</f>
        <v>-4.7900000000000205</v>
      </c>
      <c r="F88" s="41">
        <f>VLOOKUP($A88,'Allele data'!AD$6:AJ$22,7,TRUE)</f>
        <v>-1.240000000000009</v>
      </c>
    </row>
    <row r="89" spans="1:6" ht="12.75">
      <c r="A89" s="41">
        <v>87</v>
      </c>
      <c r="B89" s="41">
        <f>VLOOKUP(A89,'Allele data'!B$6:F$15,5,TRUE)</f>
        <v>-1.1884615384615245</v>
      </c>
      <c r="C89" s="41">
        <f>VLOOKUP($A89,'Allele data'!I$6:M$24,5,TRUE)</f>
        <v>1.1100000000000136</v>
      </c>
      <c r="D89" s="41">
        <f>VLOOKUP($A89,'Allele data'!P$6:T$26,5,TRUE)</f>
        <v>-1.5</v>
      </c>
      <c r="E89" s="41">
        <f>VLOOKUP($A89,'Allele data'!W$6:AA$25,5,TRUE)</f>
        <v>-4.7900000000000205</v>
      </c>
      <c r="F89" s="41">
        <f>VLOOKUP($A89,'Allele data'!AD$6:AJ$22,7,TRUE)</f>
        <v>-1.240000000000009</v>
      </c>
    </row>
    <row r="90" spans="1:6" ht="12.75">
      <c r="A90" s="41">
        <v>88</v>
      </c>
      <c r="B90" s="41">
        <f>VLOOKUP(A90,'Allele data'!B$6:F$15,5,TRUE)</f>
        <v>-1.1884615384615245</v>
      </c>
      <c r="C90" s="41">
        <f>VLOOKUP($A90,'Allele data'!I$6:M$24,5,TRUE)</f>
        <v>1.1100000000000136</v>
      </c>
      <c r="D90" s="41">
        <f>VLOOKUP($A90,'Allele data'!P$6:T$26,5,TRUE)</f>
        <v>-1.5</v>
      </c>
      <c r="E90" s="41">
        <f>VLOOKUP($A90,'Allele data'!W$6:AA$25,5,TRUE)</f>
        <v>-4.7900000000000205</v>
      </c>
      <c r="F90" s="41">
        <f>VLOOKUP($A90,'Allele data'!AD$6:AJ$22,7,TRUE)</f>
        <v>-1.240000000000009</v>
      </c>
    </row>
    <row r="91" spans="1:6" ht="12.75">
      <c r="A91" s="41">
        <v>89</v>
      </c>
      <c r="B91" s="41">
        <f>VLOOKUP(A91,'Allele data'!B$6:F$15,5,TRUE)</f>
        <v>-1.1884615384615245</v>
      </c>
      <c r="C91" s="41">
        <f>VLOOKUP($A91,'Allele data'!I$6:M$24,5,TRUE)</f>
        <v>1.1100000000000136</v>
      </c>
      <c r="D91" s="41">
        <f>VLOOKUP($A91,'Allele data'!P$6:T$26,5,TRUE)</f>
        <v>-1.5</v>
      </c>
      <c r="E91" s="41">
        <f>VLOOKUP($A91,'Allele data'!W$6:AA$25,5,TRUE)</f>
        <v>-4.7900000000000205</v>
      </c>
      <c r="F91" s="41">
        <f>VLOOKUP($A91,'Allele data'!AD$6:AJ$22,7,TRUE)</f>
        <v>-1.240000000000009</v>
      </c>
    </row>
    <row r="92" spans="1:6" ht="12.75">
      <c r="A92" s="41">
        <v>90</v>
      </c>
      <c r="B92" s="41">
        <f>VLOOKUP(A92,'Allele data'!B$6:F$15,5,TRUE)</f>
        <v>-1.1884615384615245</v>
      </c>
      <c r="C92" s="41">
        <f>VLOOKUP($A92,'Allele data'!I$6:M$24,5,TRUE)</f>
        <v>1.1100000000000136</v>
      </c>
      <c r="D92" s="41">
        <f>VLOOKUP($A92,'Allele data'!P$6:T$26,5,TRUE)</f>
        <v>-1.5</v>
      </c>
      <c r="E92" s="41">
        <f>VLOOKUP($A92,'Allele data'!W$6:AA$25,5,TRUE)</f>
        <v>-4.7900000000000205</v>
      </c>
      <c r="F92" s="41">
        <f>VLOOKUP($A92,'Allele data'!AD$6:AJ$22,7,TRUE)</f>
        <v>-1.240000000000009</v>
      </c>
    </row>
    <row r="93" spans="1:6" ht="12.75">
      <c r="A93" s="41">
        <v>91</v>
      </c>
      <c r="B93" s="41">
        <f>VLOOKUP(A93,'Allele data'!B$6:F$15,5,TRUE)</f>
        <v>-1.1884615384615245</v>
      </c>
      <c r="C93" s="41">
        <f>VLOOKUP($A93,'Allele data'!I$6:M$24,5,TRUE)</f>
        <v>1.1100000000000136</v>
      </c>
      <c r="D93" s="41">
        <f>VLOOKUP($A93,'Allele data'!P$6:T$26,5,TRUE)</f>
        <v>-1.5</v>
      </c>
      <c r="E93" s="41">
        <f>VLOOKUP($A93,'Allele data'!W$6:AA$25,5,TRUE)</f>
        <v>-4.7900000000000205</v>
      </c>
      <c r="F93" s="41">
        <f>VLOOKUP($A93,'Allele data'!AD$6:AJ$22,7,TRUE)</f>
        <v>-1.240000000000009</v>
      </c>
    </row>
    <row r="94" spans="1:6" ht="12.75">
      <c r="A94" s="41">
        <v>92</v>
      </c>
      <c r="B94" s="41">
        <f>VLOOKUP(A94,'Allele data'!B$6:F$15,5,TRUE)</f>
        <v>-1.1884615384615245</v>
      </c>
      <c r="C94" s="41">
        <f>VLOOKUP($A94,'Allele data'!I$6:M$24,5,TRUE)</f>
        <v>1.1100000000000136</v>
      </c>
      <c r="D94" s="41">
        <f>VLOOKUP($A94,'Allele data'!P$6:T$26,5,TRUE)</f>
        <v>-1.5</v>
      </c>
      <c r="E94" s="41">
        <f>VLOOKUP($A94,'Allele data'!W$6:AA$25,5,TRUE)</f>
        <v>-4.7900000000000205</v>
      </c>
      <c r="F94" s="41">
        <f>VLOOKUP($A94,'Allele data'!AD$6:AJ$22,7,TRUE)</f>
        <v>-1.240000000000009</v>
      </c>
    </row>
    <row r="95" spans="1:6" ht="12.75">
      <c r="A95" s="41">
        <v>93</v>
      </c>
      <c r="B95" s="41">
        <f>VLOOKUP(A95,'Allele data'!B$6:F$15,5,TRUE)</f>
        <v>-1.1884615384615245</v>
      </c>
      <c r="C95" s="41">
        <f>VLOOKUP($A95,'Allele data'!I$6:M$24,5,TRUE)</f>
        <v>1.1100000000000136</v>
      </c>
      <c r="D95" s="41">
        <f>VLOOKUP($A95,'Allele data'!P$6:T$26,5,TRUE)</f>
        <v>-1.5</v>
      </c>
      <c r="E95" s="41">
        <f>VLOOKUP($A95,'Allele data'!W$6:AA$25,5,TRUE)</f>
        <v>-4.7900000000000205</v>
      </c>
      <c r="F95" s="41">
        <f>VLOOKUP($A95,'Allele data'!AD$6:AJ$22,7,TRUE)</f>
        <v>-1.240000000000009</v>
      </c>
    </row>
    <row r="96" spans="1:6" ht="12.75">
      <c r="A96" s="41">
        <v>94</v>
      </c>
      <c r="B96" s="41">
        <f>VLOOKUP(A96,'Allele data'!B$6:F$15,5,TRUE)</f>
        <v>-1.1884615384615245</v>
      </c>
      <c r="C96" s="41">
        <f>VLOOKUP($A96,'Allele data'!I$6:M$24,5,TRUE)</f>
        <v>1.1100000000000136</v>
      </c>
      <c r="D96" s="41">
        <f>VLOOKUP($A96,'Allele data'!P$6:T$26,5,TRUE)</f>
        <v>-1.5</v>
      </c>
      <c r="E96" s="41">
        <f>VLOOKUP($A96,'Allele data'!W$6:AA$25,5,TRUE)</f>
        <v>-4.7900000000000205</v>
      </c>
      <c r="F96" s="41">
        <f>VLOOKUP($A96,'Allele data'!AD$6:AJ$22,7,TRUE)</f>
        <v>-1.240000000000009</v>
      </c>
    </row>
    <row r="97" spans="1:6" ht="12.75">
      <c r="A97" s="41">
        <v>95</v>
      </c>
      <c r="B97" s="41">
        <f>VLOOKUP(A97,'Allele data'!B$6:F$15,5,TRUE)</f>
        <v>-1.1884615384615245</v>
      </c>
      <c r="C97" s="41">
        <f>VLOOKUP($A97,'Allele data'!I$6:M$24,5,TRUE)</f>
        <v>1.1100000000000136</v>
      </c>
      <c r="D97" s="41">
        <f>VLOOKUP($A97,'Allele data'!P$6:T$26,5,TRUE)</f>
        <v>-1.5</v>
      </c>
      <c r="E97" s="41">
        <f>VLOOKUP($A97,'Allele data'!W$6:AA$25,5,TRUE)</f>
        <v>-4.7900000000000205</v>
      </c>
      <c r="F97" s="41">
        <f>VLOOKUP($A97,'Allele data'!AD$6:AJ$22,7,TRUE)</f>
        <v>-1.240000000000009</v>
      </c>
    </row>
    <row r="98" spans="1:6" ht="12.75">
      <c r="A98" s="41">
        <v>96</v>
      </c>
      <c r="B98" s="41">
        <f>VLOOKUP(A98,'Allele data'!B$6:F$15,5,TRUE)</f>
        <v>-1.1884615384615245</v>
      </c>
      <c r="C98" s="41">
        <f>VLOOKUP($A98,'Allele data'!I$6:M$24,5,TRUE)</f>
        <v>1.1100000000000136</v>
      </c>
      <c r="D98" s="41">
        <f>VLOOKUP($A98,'Allele data'!P$6:T$26,5,TRUE)</f>
        <v>-1.5</v>
      </c>
      <c r="E98" s="41">
        <f>VLOOKUP($A98,'Allele data'!W$6:AA$25,5,TRUE)</f>
        <v>-4.7900000000000205</v>
      </c>
      <c r="F98" s="41">
        <f>VLOOKUP($A98,'Allele data'!AD$6:AJ$22,7,TRUE)</f>
        <v>-1.240000000000009</v>
      </c>
    </row>
    <row r="99" spans="1:6" ht="12.75">
      <c r="A99" s="41">
        <v>97</v>
      </c>
      <c r="B99" s="41">
        <f>VLOOKUP(A99,'Allele data'!B$6:F$15,5,TRUE)</f>
        <v>-1.1884615384615245</v>
      </c>
      <c r="C99" s="41">
        <f>VLOOKUP($A99,'Allele data'!I$6:M$24,5,TRUE)</f>
        <v>1.1100000000000136</v>
      </c>
      <c r="D99" s="41">
        <f>VLOOKUP($A99,'Allele data'!P$6:T$26,5,TRUE)</f>
        <v>-1.5</v>
      </c>
      <c r="E99" s="41">
        <f>VLOOKUP($A99,'Allele data'!W$6:AA$25,5,TRUE)</f>
        <v>-4.7900000000000205</v>
      </c>
      <c r="F99" s="41">
        <f>VLOOKUP($A99,'Allele data'!AD$6:AJ$22,7,TRUE)</f>
        <v>-1.240000000000009</v>
      </c>
    </row>
    <row r="100" spans="1:6" ht="12.75">
      <c r="A100" s="41">
        <v>98</v>
      </c>
      <c r="B100" s="41">
        <f>VLOOKUP(A100,'Allele data'!B$6:F$15,5,TRUE)</f>
        <v>-1.1884615384615245</v>
      </c>
      <c r="C100" s="41">
        <f>VLOOKUP($A100,'Allele data'!I$6:M$24,5,TRUE)</f>
        <v>1.1100000000000136</v>
      </c>
      <c r="D100" s="41">
        <f>VLOOKUP($A100,'Allele data'!P$6:T$26,5,TRUE)</f>
        <v>-1.5</v>
      </c>
      <c r="E100" s="41">
        <f>VLOOKUP($A100,'Allele data'!W$6:AA$25,5,TRUE)</f>
        <v>-4.7900000000000205</v>
      </c>
      <c r="F100" s="41">
        <f>VLOOKUP($A100,'Allele data'!AD$6:AJ$22,7,TRUE)</f>
        <v>-1.240000000000009</v>
      </c>
    </row>
    <row r="101" spans="1:6" ht="12.75">
      <c r="A101" s="41">
        <v>99</v>
      </c>
      <c r="B101" s="41">
        <f>VLOOKUP(A101,'Allele data'!B$6:F$15,5,TRUE)</f>
        <v>-1.1884615384615245</v>
      </c>
      <c r="C101" s="41">
        <f>VLOOKUP($A101,'Allele data'!I$6:M$24,5,TRUE)</f>
        <v>1.1100000000000136</v>
      </c>
      <c r="D101" s="41">
        <f>VLOOKUP($A101,'Allele data'!P$6:T$26,5,TRUE)</f>
        <v>-1.5</v>
      </c>
      <c r="E101" s="41">
        <f>VLOOKUP($A101,'Allele data'!W$6:AA$25,5,TRUE)</f>
        <v>-4.7900000000000205</v>
      </c>
      <c r="F101" s="41">
        <f>VLOOKUP($A101,'Allele data'!AD$6:AJ$22,7,TRUE)</f>
        <v>-1.240000000000009</v>
      </c>
    </row>
    <row r="102" spans="1:6" ht="12.75">
      <c r="A102" s="41">
        <v>100</v>
      </c>
      <c r="B102" s="41">
        <f>VLOOKUP(A102,'Allele data'!B$6:F$15,5,TRUE)</f>
        <v>-1.1884615384615245</v>
      </c>
      <c r="C102" s="41">
        <f>VLOOKUP($A102,'Allele data'!I$6:M$24,5,TRUE)</f>
        <v>1.1100000000000136</v>
      </c>
      <c r="D102" s="41">
        <f>VLOOKUP($A102,'Allele data'!P$6:T$26,5,TRUE)</f>
        <v>-1.5</v>
      </c>
      <c r="E102" s="41">
        <f>VLOOKUP($A102,'Allele data'!W$6:AA$25,5,TRUE)</f>
        <v>-4.7900000000000205</v>
      </c>
      <c r="F102" s="41">
        <f>VLOOKUP($A102,'Allele data'!AD$6:AJ$22,7,TRUE)</f>
        <v>-1.240000000000009</v>
      </c>
    </row>
    <row r="103" spans="1:6" ht="12.75">
      <c r="A103" s="41">
        <v>101</v>
      </c>
      <c r="B103" s="41">
        <f>VLOOKUP(A103,'Allele data'!B$6:F$15,5,TRUE)</f>
        <v>-1.1884615384615245</v>
      </c>
      <c r="C103" s="41">
        <f>VLOOKUP($A103,'Allele data'!I$6:M$24,5,TRUE)</f>
        <v>1.1100000000000136</v>
      </c>
      <c r="D103" s="41">
        <f>VLOOKUP($A103,'Allele data'!P$6:T$26,5,TRUE)</f>
        <v>-1.5</v>
      </c>
      <c r="E103" s="41">
        <f>VLOOKUP($A103,'Allele data'!W$6:AA$25,5,TRUE)</f>
        <v>-4.7900000000000205</v>
      </c>
      <c r="F103" s="41">
        <f>VLOOKUP($A103,'Allele data'!AD$6:AJ$22,7,TRUE)</f>
        <v>-1.240000000000009</v>
      </c>
    </row>
    <row r="104" spans="1:6" ht="12.75">
      <c r="A104" s="41">
        <v>102</v>
      </c>
      <c r="B104" s="41">
        <f>VLOOKUP(A104,'Allele data'!B$6:F$15,5,TRUE)</f>
        <v>-1.1884615384615245</v>
      </c>
      <c r="C104" s="41">
        <f>VLOOKUP($A104,'Allele data'!I$6:M$24,5,TRUE)</f>
        <v>1.1100000000000136</v>
      </c>
      <c r="D104" s="41">
        <f>VLOOKUP($A104,'Allele data'!P$6:T$26,5,TRUE)</f>
        <v>-1.5</v>
      </c>
      <c r="E104" s="41">
        <f>VLOOKUP($A104,'Allele data'!W$6:AA$25,5,TRUE)</f>
        <v>-4.7900000000000205</v>
      </c>
      <c r="F104" s="41">
        <f>VLOOKUP($A104,'Allele data'!AD$6:AJ$22,7,TRUE)</f>
        <v>-1.240000000000009</v>
      </c>
    </row>
    <row r="105" spans="1:6" ht="12.75">
      <c r="A105" s="41">
        <v>103</v>
      </c>
      <c r="B105" s="41">
        <f>VLOOKUP(A105,'Allele data'!B$6:F$15,5,TRUE)</f>
        <v>-1.1884615384615245</v>
      </c>
      <c r="C105" s="41">
        <f>VLOOKUP($A105,'Allele data'!I$6:M$24,5,TRUE)</f>
        <v>1.1100000000000136</v>
      </c>
      <c r="D105" s="41">
        <f>VLOOKUP($A105,'Allele data'!P$6:T$26,5,TRUE)</f>
        <v>-1.5</v>
      </c>
      <c r="E105" s="41">
        <f>VLOOKUP($A105,'Allele data'!W$6:AA$25,5,TRUE)</f>
        <v>-4.7900000000000205</v>
      </c>
      <c r="F105" s="41">
        <f>VLOOKUP($A105,'Allele data'!AD$6:AJ$22,7,TRUE)</f>
        <v>-1.240000000000009</v>
      </c>
    </row>
    <row r="106" spans="1:6" ht="12.75">
      <c r="A106" s="41">
        <v>104</v>
      </c>
      <c r="B106" s="41">
        <f>VLOOKUP(A106,'Allele data'!B$6:F$15,5,TRUE)</f>
        <v>-1.1884615384615245</v>
      </c>
      <c r="C106" s="41">
        <f>VLOOKUP($A106,'Allele data'!I$6:M$24,5,TRUE)</f>
        <v>1.1100000000000136</v>
      </c>
      <c r="D106" s="41">
        <f>VLOOKUP($A106,'Allele data'!P$6:T$26,5,TRUE)</f>
        <v>-1.5</v>
      </c>
      <c r="E106" s="41">
        <f>VLOOKUP($A106,'Allele data'!W$6:AA$25,5,TRUE)</f>
        <v>-4.7900000000000205</v>
      </c>
      <c r="F106" s="41">
        <f>VLOOKUP($A106,'Allele data'!AD$6:AJ$22,7,TRUE)</f>
        <v>-1.240000000000009</v>
      </c>
    </row>
    <row r="107" spans="1:6" ht="12.75">
      <c r="A107" s="41">
        <v>105</v>
      </c>
      <c r="B107" s="41">
        <f>VLOOKUP(A107,'Allele data'!B$6:F$15,5,TRUE)</f>
        <v>-1.1884615384615245</v>
      </c>
      <c r="C107" s="41">
        <f>VLOOKUP($A107,'Allele data'!I$6:M$24,5,TRUE)</f>
        <v>1.1100000000000136</v>
      </c>
      <c r="D107" s="41">
        <f>VLOOKUP($A107,'Allele data'!P$6:T$26,5,TRUE)</f>
        <v>-1.5</v>
      </c>
      <c r="E107" s="41">
        <f>VLOOKUP($A107,'Allele data'!W$6:AA$25,5,TRUE)</f>
        <v>-4.7900000000000205</v>
      </c>
      <c r="F107" s="41">
        <f>VLOOKUP($A107,'Allele data'!AD$6:AJ$22,7,TRUE)</f>
        <v>-1.240000000000009</v>
      </c>
    </row>
    <row r="108" spans="1:6" ht="12.75">
      <c r="A108" s="41">
        <v>106</v>
      </c>
      <c r="B108" s="41">
        <f>VLOOKUP(A108,'Allele data'!B$6:F$15,5,TRUE)</f>
        <v>-1.1884615384615245</v>
      </c>
      <c r="C108" s="41">
        <f>VLOOKUP($A108,'Allele data'!I$6:M$24,5,TRUE)</f>
        <v>1.1100000000000136</v>
      </c>
      <c r="D108" s="41">
        <f>VLOOKUP($A108,'Allele data'!P$6:T$26,5,TRUE)</f>
        <v>-1.5</v>
      </c>
      <c r="E108" s="41">
        <f>VLOOKUP($A108,'Allele data'!W$6:AA$25,5,TRUE)</f>
        <v>-4.7900000000000205</v>
      </c>
      <c r="F108" s="41">
        <f>VLOOKUP($A108,'Allele data'!AD$6:AJ$22,7,TRUE)</f>
        <v>-1.240000000000009</v>
      </c>
    </row>
    <row r="109" spans="1:6" ht="12.75">
      <c r="A109" s="41">
        <v>107</v>
      </c>
      <c r="B109" s="41">
        <f>VLOOKUP(A109,'Allele data'!B$6:F$15,5,TRUE)</f>
        <v>-1.1884615384615245</v>
      </c>
      <c r="C109" s="41">
        <f>VLOOKUP($A109,'Allele data'!I$6:M$24,5,TRUE)</f>
        <v>1.1100000000000136</v>
      </c>
      <c r="D109" s="41">
        <f>VLOOKUP($A109,'Allele data'!P$6:T$26,5,TRUE)</f>
        <v>-1.5</v>
      </c>
      <c r="E109" s="41">
        <f>VLOOKUP($A109,'Allele data'!W$6:AA$25,5,TRUE)</f>
        <v>-4.7900000000000205</v>
      </c>
      <c r="F109" s="41">
        <f>VLOOKUP($A109,'Allele data'!AD$6:AJ$22,7,TRUE)</f>
        <v>-1.240000000000009</v>
      </c>
    </row>
    <row r="110" spans="1:6" ht="12.75">
      <c r="A110" s="41">
        <v>108</v>
      </c>
      <c r="B110" s="41">
        <f>VLOOKUP(A110,'Allele data'!B$6:F$15,5,TRUE)</f>
        <v>-1.1884615384615245</v>
      </c>
      <c r="C110" s="41">
        <f>VLOOKUP($A110,'Allele data'!I$6:M$24,5,TRUE)</f>
        <v>1.1100000000000136</v>
      </c>
      <c r="D110" s="41">
        <f>VLOOKUP($A110,'Allele data'!P$6:T$26,5,TRUE)</f>
        <v>-1.5</v>
      </c>
      <c r="E110" s="41">
        <f>VLOOKUP($A110,'Allele data'!W$6:AA$25,5,TRUE)</f>
        <v>-4.7900000000000205</v>
      </c>
      <c r="F110" s="41">
        <f>VLOOKUP($A110,'Allele data'!AD$6:AJ$22,7,TRUE)</f>
        <v>-1.240000000000009</v>
      </c>
    </row>
    <row r="111" spans="1:6" ht="12.75">
      <c r="A111" s="41">
        <v>109</v>
      </c>
      <c r="B111" s="41">
        <f>VLOOKUP(A111,'Allele data'!B$6:F$15,5,TRUE)</f>
        <v>-1.1884615384615245</v>
      </c>
      <c r="C111" s="41">
        <f>VLOOKUP($A111,'Allele data'!I$6:M$24,5,TRUE)</f>
        <v>1.1100000000000136</v>
      </c>
      <c r="D111" s="41">
        <f>VLOOKUP($A111,'Allele data'!P$6:T$26,5,TRUE)</f>
        <v>-1.5</v>
      </c>
      <c r="E111" s="41">
        <f>VLOOKUP($A111,'Allele data'!W$6:AA$25,5,TRUE)</f>
        <v>-4.7900000000000205</v>
      </c>
      <c r="F111" s="41">
        <f>VLOOKUP($A111,'Allele data'!AD$6:AJ$22,7,TRUE)</f>
        <v>-1.240000000000009</v>
      </c>
    </row>
    <row r="112" spans="1:6" ht="12.75">
      <c r="A112" s="41">
        <v>110</v>
      </c>
      <c r="B112" s="41">
        <f>VLOOKUP(A112,'Allele data'!B$6:F$15,5,TRUE)</f>
        <v>-1.1884615384615245</v>
      </c>
      <c r="C112" s="41">
        <f>VLOOKUP($A112,'Allele data'!I$6:M$24,5,TRUE)</f>
        <v>1.1100000000000136</v>
      </c>
      <c r="D112" s="41">
        <f>VLOOKUP($A112,'Allele data'!P$6:T$26,5,TRUE)</f>
        <v>-1.5</v>
      </c>
      <c r="E112" s="41">
        <f>VLOOKUP($A112,'Allele data'!W$6:AA$25,5,TRUE)</f>
        <v>-4.7900000000000205</v>
      </c>
      <c r="F112" s="41">
        <f>VLOOKUP($A112,'Allele data'!AD$6:AJ$22,7,TRUE)</f>
        <v>-1.240000000000009</v>
      </c>
    </row>
    <row r="113" spans="1:6" ht="12.75">
      <c r="A113" s="41">
        <v>111</v>
      </c>
      <c r="B113" s="41">
        <f>VLOOKUP(A113,'Allele data'!B$6:F$15,5,TRUE)</f>
        <v>-1.1884615384615245</v>
      </c>
      <c r="C113" s="41">
        <f>VLOOKUP($A113,'Allele data'!I$6:M$24,5,TRUE)</f>
        <v>1.1100000000000136</v>
      </c>
      <c r="D113" s="41">
        <f>VLOOKUP($A113,'Allele data'!P$6:T$26,5,TRUE)</f>
        <v>-1.5</v>
      </c>
      <c r="E113" s="41">
        <f>VLOOKUP($A113,'Allele data'!W$6:AA$25,5,TRUE)</f>
        <v>-4.7900000000000205</v>
      </c>
      <c r="F113" s="41">
        <f>VLOOKUP($A113,'Allele data'!AD$6:AJ$22,7,TRUE)</f>
        <v>-1.240000000000009</v>
      </c>
    </row>
    <row r="114" spans="1:6" ht="12.75">
      <c r="A114" s="41">
        <v>112</v>
      </c>
      <c r="B114" s="41">
        <f>VLOOKUP(A114,'Allele data'!B$6:F$15,5,TRUE)</f>
        <v>-1.1884615384615245</v>
      </c>
      <c r="C114" s="41">
        <f>VLOOKUP($A114,'Allele data'!I$6:M$24,5,TRUE)</f>
        <v>1.1100000000000136</v>
      </c>
      <c r="D114" s="41">
        <f>VLOOKUP($A114,'Allele data'!P$6:T$26,5,TRUE)</f>
        <v>-1.5</v>
      </c>
      <c r="E114" s="41">
        <f>VLOOKUP($A114,'Allele data'!W$6:AA$25,5,TRUE)</f>
        <v>-4.7900000000000205</v>
      </c>
      <c r="F114" s="41">
        <f>VLOOKUP($A114,'Allele data'!AD$6:AJ$22,7,TRUE)</f>
        <v>-1.240000000000009</v>
      </c>
    </row>
    <row r="115" spans="1:6" ht="12.75">
      <c r="A115" s="41">
        <v>113</v>
      </c>
      <c r="B115" s="41">
        <f>VLOOKUP(A115,'Allele data'!B$6:F$15,5,TRUE)</f>
        <v>-1.1884615384615245</v>
      </c>
      <c r="C115" s="41">
        <f>VLOOKUP($A115,'Allele data'!I$6:M$24,5,TRUE)</f>
        <v>1.1100000000000136</v>
      </c>
      <c r="D115" s="41">
        <f>VLOOKUP($A115,'Allele data'!P$6:T$26,5,TRUE)</f>
        <v>-1.5</v>
      </c>
      <c r="E115" s="41">
        <f>VLOOKUP($A115,'Allele data'!W$6:AA$25,5,TRUE)</f>
        <v>-4.7900000000000205</v>
      </c>
      <c r="F115" s="41">
        <f>VLOOKUP($A115,'Allele data'!AD$6:AJ$22,7,TRUE)</f>
        <v>-1.240000000000009</v>
      </c>
    </row>
    <row r="116" spans="1:6" ht="12.75">
      <c r="A116" s="41">
        <v>114</v>
      </c>
      <c r="B116" s="41">
        <f>VLOOKUP(A116,'Allele data'!B$6:F$15,5,TRUE)</f>
        <v>-1.1884615384615245</v>
      </c>
      <c r="C116" s="41">
        <f>VLOOKUP($A116,'Allele data'!I$6:M$24,5,TRUE)</f>
        <v>1.1100000000000136</v>
      </c>
      <c r="D116" s="41">
        <f>VLOOKUP($A116,'Allele data'!P$6:T$26,5,TRUE)</f>
        <v>-1.5</v>
      </c>
      <c r="E116" s="41">
        <f>VLOOKUP($A116,'Allele data'!W$6:AA$25,5,TRUE)</f>
        <v>-4.7900000000000205</v>
      </c>
      <c r="F116" s="41">
        <f>VLOOKUP($A116,'Allele data'!AD$6:AJ$22,7,TRUE)</f>
        <v>-1.240000000000009</v>
      </c>
    </row>
    <row r="117" spans="1:6" ht="12.75">
      <c r="A117" s="41">
        <v>115</v>
      </c>
      <c r="B117" s="41">
        <f>VLOOKUP(A117,'Allele data'!B$6:F$15,5,TRUE)</f>
        <v>-1.1884615384615245</v>
      </c>
      <c r="C117" s="41">
        <f>VLOOKUP($A117,'Allele data'!I$6:M$24,5,TRUE)</f>
        <v>1.1100000000000136</v>
      </c>
      <c r="D117" s="41">
        <f>VLOOKUP($A117,'Allele data'!P$6:T$26,5,TRUE)</f>
        <v>-1.5</v>
      </c>
      <c r="E117" s="41">
        <f>VLOOKUP($A117,'Allele data'!W$6:AA$25,5,TRUE)</f>
        <v>-4.7900000000000205</v>
      </c>
      <c r="F117" s="41">
        <f>VLOOKUP($A117,'Allele data'!AD$6:AJ$22,7,TRUE)</f>
        <v>-1.240000000000009</v>
      </c>
    </row>
    <row r="118" spans="1:6" ht="12.75">
      <c r="A118" s="41">
        <v>116</v>
      </c>
      <c r="B118" s="41">
        <f>VLOOKUP(A118,'Allele data'!B$6:F$15,5,TRUE)</f>
        <v>-1.1884615384615245</v>
      </c>
      <c r="C118" s="41">
        <f>VLOOKUP($A118,'Allele data'!I$6:M$24,5,TRUE)</f>
        <v>1.1100000000000136</v>
      </c>
      <c r="D118" s="41">
        <f>VLOOKUP($A118,'Allele data'!P$6:T$26,5,TRUE)</f>
        <v>-1.5</v>
      </c>
      <c r="E118" s="41">
        <f>VLOOKUP($A118,'Allele data'!W$6:AA$25,5,TRUE)</f>
        <v>-4.7900000000000205</v>
      </c>
      <c r="F118" s="41">
        <f>VLOOKUP($A118,'Allele data'!AD$6:AJ$22,7,TRUE)</f>
        <v>-1.240000000000009</v>
      </c>
    </row>
    <row r="119" spans="1:6" ht="12.75">
      <c r="A119" s="41">
        <v>117</v>
      </c>
      <c r="B119" s="41">
        <f>VLOOKUP(A119,'Allele data'!B$6:F$15,5,TRUE)</f>
        <v>-1.1884615384615245</v>
      </c>
      <c r="C119" s="41">
        <f>VLOOKUP($A119,'Allele data'!I$6:M$24,5,TRUE)</f>
        <v>1.1100000000000136</v>
      </c>
      <c r="D119" s="41">
        <f>VLOOKUP($A119,'Allele data'!P$6:T$26,5,TRUE)</f>
        <v>-1.5</v>
      </c>
      <c r="E119" s="41">
        <f>VLOOKUP($A119,'Allele data'!W$6:AA$25,5,TRUE)</f>
        <v>-4.7900000000000205</v>
      </c>
      <c r="F119" s="41">
        <f>VLOOKUP($A119,'Allele data'!AD$6:AJ$22,7,TRUE)</f>
        <v>-1.240000000000009</v>
      </c>
    </row>
    <row r="120" spans="1:6" ht="12.75">
      <c r="A120" s="41">
        <v>118</v>
      </c>
      <c r="B120" s="41">
        <f>VLOOKUP(A120,'Allele data'!B$6:F$15,5,TRUE)</f>
        <v>-1.1884615384615245</v>
      </c>
      <c r="C120" s="41">
        <f>VLOOKUP($A120,'Allele data'!I$6:M$24,5,TRUE)</f>
        <v>1.1100000000000136</v>
      </c>
      <c r="D120" s="41">
        <f>VLOOKUP($A120,'Allele data'!P$6:T$26,5,TRUE)</f>
        <v>-1.5</v>
      </c>
      <c r="E120" s="41">
        <f>VLOOKUP($A120,'Allele data'!W$6:AA$25,5,TRUE)</f>
        <v>-4.7900000000000205</v>
      </c>
      <c r="F120" s="41">
        <f>VLOOKUP($A120,'Allele data'!AD$6:AJ$22,7,TRUE)</f>
        <v>-1.240000000000009</v>
      </c>
    </row>
    <row r="121" spans="1:6" ht="12.75">
      <c r="A121" s="41">
        <v>119</v>
      </c>
      <c r="B121" s="41">
        <f>VLOOKUP(A121,'Allele data'!B$6:F$15,5,TRUE)</f>
        <v>-1.1884615384615245</v>
      </c>
      <c r="C121" s="41">
        <f>VLOOKUP($A121,'Allele data'!I$6:M$24,5,TRUE)</f>
        <v>1.1100000000000136</v>
      </c>
      <c r="D121" s="41">
        <f>VLOOKUP($A121,'Allele data'!P$6:T$26,5,TRUE)</f>
        <v>-1.5</v>
      </c>
      <c r="E121" s="41">
        <f>VLOOKUP($A121,'Allele data'!W$6:AA$25,5,TRUE)</f>
        <v>-4.7900000000000205</v>
      </c>
      <c r="F121" s="41">
        <f>VLOOKUP($A121,'Allele data'!AD$6:AJ$22,7,TRUE)</f>
        <v>-1.240000000000009</v>
      </c>
    </row>
    <row r="122" spans="1:6" ht="12.75">
      <c r="A122" s="41">
        <v>120</v>
      </c>
      <c r="B122" s="41">
        <f>VLOOKUP(A122,'Allele data'!B$6:F$15,5,TRUE)</f>
        <v>-1.1884615384615245</v>
      </c>
      <c r="C122" s="41">
        <f>VLOOKUP($A122,'Allele data'!I$6:M$24,5,TRUE)</f>
        <v>1.1100000000000136</v>
      </c>
      <c r="D122" s="41">
        <f>VLOOKUP($A122,'Allele data'!P$6:T$26,5,TRUE)</f>
        <v>-1.5</v>
      </c>
      <c r="E122" s="41">
        <f>VLOOKUP($A122,'Allele data'!W$6:AA$25,5,TRUE)</f>
        <v>-4.7900000000000205</v>
      </c>
      <c r="F122" s="41">
        <f>VLOOKUP($A122,'Allele data'!AD$6:AJ$22,7,TRUE)</f>
        <v>-1.240000000000009</v>
      </c>
    </row>
    <row r="123" spans="1:6" ht="12.75">
      <c r="A123" s="41">
        <v>121</v>
      </c>
      <c r="B123" s="41">
        <f>VLOOKUP(A123,'Allele data'!B$6:F$15,5,TRUE)</f>
        <v>-1.1884615384615245</v>
      </c>
      <c r="C123" s="41">
        <f>VLOOKUP($A123,'Allele data'!I$6:M$24,5,TRUE)</f>
        <v>1.1100000000000136</v>
      </c>
      <c r="D123" s="41">
        <f>VLOOKUP($A123,'Allele data'!P$6:T$26,5,TRUE)</f>
        <v>-1.5</v>
      </c>
      <c r="E123" s="41">
        <f>VLOOKUP($A123,'Allele data'!W$6:AA$25,5,TRUE)</f>
        <v>-4.7900000000000205</v>
      </c>
      <c r="F123" s="41">
        <f>VLOOKUP($A123,'Allele data'!AD$6:AJ$22,7,TRUE)</f>
        <v>-1.240000000000009</v>
      </c>
    </row>
    <row r="124" spans="1:6" ht="12.75">
      <c r="A124" s="41">
        <v>122</v>
      </c>
      <c r="B124" s="41">
        <f>VLOOKUP(A124,'Allele data'!B$6:F$15,5,TRUE)</f>
        <v>-1.1884615384615245</v>
      </c>
      <c r="C124" s="41">
        <f>VLOOKUP($A124,'Allele data'!I$6:M$24,5,TRUE)</f>
        <v>1.1100000000000136</v>
      </c>
      <c r="D124" s="41">
        <f>VLOOKUP($A124,'Allele data'!P$6:T$26,5,TRUE)</f>
        <v>-1.5</v>
      </c>
      <c r="E124" s="41">
        <f>VLOOKUP($A124,'Allele data'!W$6:AA$25,5,TRUE)</f>
        <v>-4.7900000000000205</v>
      </c>
      <c r="F124" s="41">
        <f>VLOOKUP($A124,'Allele data'!AD$6:AJ$22,7,TRUE)</f>
        <v>-1.240000000000009</v>
      </c>
    </row>
    <row r="125" spans="1:6" ht="12.75">
      <c r="A125" s="41">
        <v>123</v>
      </c>
      <c r="B125" s="41">
        <f>VLOOKUP(A125,'Allele data'!B$6:F$15,5,TRUE)</f>
        <v>-1.1884615384615245</v>
      </c>
      <c r="C125" s="41">
        <f>VLOOKUP($A125,'Allele data'!I$6:M$24,5,TRUE)</f>
        <v>1.1100000000000136</v>
      </c>
      <c r="D125" s="41">
        <f>VLOOKUP($A125,'Allele data'!P$6:T$26,5,TRUE)</f>
        <v>-1.5</v>
      </c>
      <c r="E125" s="41">
        <f>VLOOKUP($A125,'Allele data'!W$6:AA$25,5,TRUE)</f>
        <v>-4.7900000000000205</v>
      </c>
      <c r="F125" s="41">
        <f>VLOOKUP($A125,'Allele data'!AD$6:AJ$22,7,TRUE)</f>
        <v>-1.240000000000009</v>
      </c>
    </row>
    <row r="126" spans="1:6" ht="12.75">
      <c r="A126" s="41">
        <v>124</v>
      </c>
      <c r="B126" s="41">
        <f>VLOOKUP(A126,'Allele data'!B$6:F$15,5,TRUE)</f>
        <v>-1.1884615384615245</v>
      </c>
      <c r="C126" s="41">
        <f>VLOOKUP($A126,'Allele data'!I$6:M$24,5,TRUE)</f>
        <v>1.1100000000000136</v>
      </c>
      <c r="D126" s="41">
        <f>VLOOKUP($A126,'Allele data'!P$6:T$26,5,TRUE)</f>
        <v>-1.5</v>
      </c>
      <c r="E126" s="41">
        <f>VLOOKUP($A126,'Allele data'!W$6:AA$25,5,TRUE)</f>
        <v>-4.7900000000000205</v>
      </c>
      <c r="F126" s="41">
        <f>VLOOKUP($A126,'Allele data'!AD$6:AJ$22,7,TRUE)</f>
        <v>-1.240000000000009</v>
      </c>
    </row>
    <row r="127" spans="1:6" ht="12.75">
      <c r="A127" s="41">
        <v>125</v>
      </c>
      <c r="B127" s="41">
        <f>VLOOKUP(A127,'Allele data'!B$6:F$15,5,TRUE)</f>
        <v>-1.1884615384615245</v>
      </c>
      <c r="C127" s="41">
        <f>VLOOKUP($A127,'Allele data'!I$6:M$24,5,TRUE)</f>
        <v>1.1100000000000136</v>
      </c>
      <c r="D127" s="41">
        <f>VLOOKUP($A127,'Allele data'!P$6:T$26,5,TRUE)</f>
        <v>-1.5</v>
      </c>
      <c r="E127" s="41">
        <f>VLOOKUP($A127,'Allele data'!W$6:AA$25,5,TRUE)</f>
        <v>-4.7900000000000205</v>
      </c>
      <c r="F127" s="41">
        <f>VLOOKUP($A127,'Allele data'!AD$6:AJ$22,7,TRUE)</f>
        <v>-1.240000000000009</v>
      </c>
    </row>
    <row r="128" spans="1:6" ht="12.75">
      <c r="A128" s="41">
        <v>126</v>
      </c>
      <c r="B128" s="41">
        <f>VLOOKUP(A128,'Allele data'!B$6:F$15,5,TRUE)</f>
        <v>-1.1884615384615245</v>
      </c>
      <c r="C128" s="41">
        <f>VLOOKUP($A128,'Allele data'!I$6:M$24,5,TRUE)</f>
        <v>1.1100000000000136</v>
      </c>
      <c r="D128" s="41">
        <f>VLOOKUP($A128,'Allele data'!P$6:T$26,5,TRUE)</f>
        <v>-1.5</v>
      </c>
      <c r="E128" s="41">
        <f>VLOOKUP($A128,'Allele data'!W$6:AA$25,5,TRUE)</f>
        <v>-4.7900000000000205</v>
      </c>
      <c r="F128" s="41">
        <f>VLOOKUP($A128,'Allele data'!AD$6:AJ$22,7,TRUE)</f>
        <v>-1.240000000000009</v>
      </c>
    </row>
    <row r="129" spans="1:6" ht="12.75">
      <c r="A129" s="41">
        <v>127</v>
      </c>
      <c r="B129" s="41">
        <f>VLOOKUP(A129,'Allele data'!B$6:F$15,5,TRUE)</f>
        <v>-1.1884615384615245</v>
      </c>
      <c r="C129" s="41">
        <f>VLOOKUP($A129,'Allele data'!I$6:M$24,5,TRUE)</f>
        <v>1.1100000000000136</v>
      </c>
      <c r="D129" s="41">
        <f>VLOOKUP($A129,'Allele data'!P$6:T$26,5,TRUE)</f>
        <v>-1.5</v>
      </c>
      <c r="E129" s="41">
        <f>VLOOKUP($A129,'Allele data'!W$6:AA$25,5,TRUE)</f>
        <v>-4.7900000000000205</v>
      </c>
      <c r="F129" s="41">
        <f>VLOOKUP($A129,'Allele data'!AD$6:AJ$22,7,TRUE)</f>
        <v>-1.240000000000009</v>
      </c>
    </row>
    <row r="130" spans="1:6" ht="12.75">
      <c r="A130" s="41">
        <v>128</v>
      </c>
      <c r="B130" s="41">
        <f>VLOOKUP(A130,'Allele data'!B$6:F$15,5,TRUE)</f>
        <v>-1.1884615384615245</v>
      </c>
      <c r="C130" s="41">
        <f>VLOOKUP($A130,'Allele data'!I$6:M$24,5,TRUE)</f>
        <v>1.1100000000000136</v>
      </c>
      <c r="D130" s="41">
        <f>VLOOKUP($A130,'Allele data'!P$6:T$26,5,TRUE)</f>
        <v>-1.5</v>
      </c>
      <c r="E130" s="41">
        <f>VLOOKUP($A130,'Allele data'!W$6:AA$25,5,TRUE)</f>
        <v>-4.7900000000000205</v>
      </c>
      <c r="F130" s="41">
        <f>VLOOKUP($A130,'Allele data'!AD$6:AJ$22,7,TRUE)</f>
        <v>-1.240000000000009</v>
      </c>
    </row>
    <row r="131" spans="1:6" ht="12.75">
      <c r="A131" s="41">
        <v>129</v>
      </c>
      <c r="B131" s="41">
        <f>VLOOKUP(A131,'Allele data'!B$6:F$15,5,TRUE)</f>
        <v>-1.1884615384615245</v>
      </c>
      <c r="C131" s="41">
        <f>VLOOKUP($A131,'Allele data'!I$6:M$24,5,TRUE)</f>
        <v>1.1100000000000136</v>
      </c>
      <c r="D131" s="41">
        <f>VLOOKUP($A131,'Allele data'!P$6:T$26,5,TRUE)</f>
        <v>-1.5</v>
      </c>
      <c r="E131" s="41">
        <f>VLOOKUP($A131,'Allele data'!W$6:AA$25,5,TRUE)</f>
        <v>-4.7900000000000205</v>
      </c>
      <c r="F131" s="41">
        <f>VLOOKUP($A131,'Allele data'!AD$6:AJ$22,7,TRUE)</f>
        <v>-1.240000000000009</v>
      </c>
    </row>
    <row r="132" spans="1:6" ht="12.75">
      <c r="A132" s="41">
        <v>130</v>
      </c>
      <c r="B132" s="41">
        <f>VLOOKUP(A132,'Allele data'!B$6:F$15,5,TRUE)</f>
        <v>-1.1884615384615245</v>
      </c>
      <c r="C132" s="41">
        <f>VLOOKUP($A132,'Allele data'!I$6:M$24,5,TRUE)</f>
        <v>1.1100000000000136</v>
      </c>
      <c r="D132" s="41">
        <f>VLOOKUP($A132,'Allele data'!P$6:T$26,5,TRUE)</f>
        <v>-1.5</v>
      </c>
      <c r="E132" s="41">
        <f>VLOOKUP($A132,'Allele data'!W$6:AA$25,5,TRUE)</f>
        <v>-4.7900000000000205</v>
      </c>
      <c r="F132" s="41">
        <f>VLOOKUP($A132,'Allele data'!AD$6:AJ$22,7,TRUE)</f>
        <v>-1.240000000000009</v>
      </c>
    </row>
    <row r="133" spans="1:6" ht="12.75">
      <c r="A133" s="41">
        <v>131</v>
      </c>
      <c r="B133" s="41">
        <f>VLOOKUP(A133,'Allele data'!B$6:F$15,5,TRUE)</f>
        <v>-1.1884615384615245</v>
      </c>
      <c r="C133" s="41">
        <f>VLOOKUP($A133,'Allele data'!I$6:M$24,5,TRUE)</f>
        <v>1.1100000000000136</v>
      </c>
      <c r="D133" s="41">
        <f>VLOOKUP($A133,'Allele data'!P$6:T$26,5,TRUE)</f>
        <v>-1.5</v>
      </c>
      <c r="E133" s="41">
        <f>VLOOKUP($A133,'Allele data'!W$6:AA$25,5,TRUE)</f>
        <v>-4.7900000000000205</v>
      </c>
      <c r="F133" s="41">
        <f>VLOOKUP($A133,'Allele data'!AD$6:AJ$22,7,TRUE)</f>
        <v>-1.240000000000009</v>
      </c>
    </row>
    <row r="134" spans="1:6" ht="12.75">
      <c r="A134" s="41">
        <v>132</v>
      </c>
      <c r="B134" s="41">
        <f>VLOOKUP(A134,'Allele data'!B$6:F$15,5,TRUE)</f>
        <v>-1.1884615384615245</v>
      </c>
      <c r="C134" s="41">
        <f>VLOOKUP($A134,'Allele data'!I$6:M$24,5,TRUE)</f>
        <v>1.1100000000000136</v>
      </c>
      <c r="D134" s="41">
        <f>VLOOKUP($A134,'Allele data'!P$6:T$26,5,TRUE)</f>
        <v>-1.5</v>
      </c>
      <c r="E134" s="41">
        <f>VLOOKUP($A134,'Allele data'!W$6:AA$25,5,TRUE)</f>
        <v>-4.7900000000000205</v>
      </c>
      <c r="F134" s="41">
        <f>VLOOKUP($A134,'Allele data'!AD$6:AJ$22,7,TRUE)</f>
        <v>-1.240000000000009</v>
      </c>
    </row>
    <row r="135" spans="1:6" ht="12.75">
      <c r="A135" s="41">
        <v>133</v>
      </c>
      <c r="B135" s="41">
        <f>VLOOKUP(A135,'Allele data'!B$6:F$15,5,TRUE)</f>
        <v>-1.1884615384615245</v>
      </c>
      <c r="C135" s="41">
        <f>VLOOKUP($A135,'Allele data'!I$6:M$24,5,TRUE)</f>
        <v>1.1100000000000136</v>
      </c>
      <c r="D135" s="41">
        <f>VLOOKUP($A135,'Allele data'!P$6:T$26,5,TRUE)</f>
        <v>-1.5</v>
      </c>
      <c r="E135" s="41">
        <f>VLOOKUP($A135,'Allele data'!W$6:AA$25,5,TRUE)</f>
        <v>-4.7900000000000205</v>
      </c>
      <c r="F135" s="41">
        <f>VLOOKUP($A135,'Allele data'!AD$6:AJ$22,7,TRUE)</f>
        <v>-1.240000000000009</v>
      </c>
    </row>
    <row r="136" spans="1:6" ht="12.75">
      <c r="A136" s="41">
        <v>134</v>
      </c>
      <c r="B136" s="41">
        <f>VLOOKUP(A136,'Allele data'!B$6:F$15,5,TRUE)</f>
        <v>-1.1884615384615245</v>
      </c>
      <c r="C136" s="41">
        <f>VLOOKUP($A136,'Allele data'!I$6:M$24,5,TRUE)</f>
        <v>1.1100000000000136</v>
      </c>
      <c r="D136" s="41">
        <f>VLOOKUP($A136,'Allele data'!P$6:T$26,5,TRUE)</f>
        <v>-1.5</v>
      </c>
      <c r="E136" s="41">
        <f>VLOOKUP($A136,'Allele data'!W$6:AA$25,5,TRUE)</f>
        <v>-4.7900000000000205</v>
      </c>
      <c r="F136" s="41">
        <f>VLOOKUP($A136,'Allele data'!AD$6:AJ$22,7,TRUE)</f>
        <v>-1.240000000000009</v>
      </c>
    </row>
    <row r="137" spans="1:6" ht="12.75">
      <c r="A137" s="41">
        <v>135</v>
      </c>
      <c r="B137" s="41">
        <f>VLOOKUP(A137,'Allele data'!B$6:F$15,5,TRUE)</f>
        <v>-1.1884615384615245</v>
      </c>
      <c r="C137" s="41">
        <f>VLOOKUP($A137,'Allele data'!I$6:M$24,5,TRUE)</f>
        <v>1.1100000000000136</v>
      </c>
      <c r="D137" s="41">
        <f>VLOOKUP($A137,'Allele data'!P$6:T$26,5,TRUE)</f>
        <v>-1.5</v>
      </c>
      <c r="E137" s="41">
        <f>VLOOKUP($A137,'Allele data'!W$6:AA$25,5,TRUE)</f>
        <v>-4.7900000000000205</v>
      </c>
      <c r="F137" s="41">
        <f>VLOOKUP($A137,'Allele data'!AD$6:AJ$22,7,TRUE)</f>
        <v>-1.240000000000009</v>
      </c>
    </row>
    <row r="138" spans="1:6" ht="12.75">
      <c r="A138" s="41">
        <v>136</v>
      </c>
      <c r="B138" s="41">
        <f>VLOOKUP(A138,'Allele data'!B$6:F$15,5,TRUE)</f>
        <v>-1.1884615384615245</v>
      </c>
      <c r="C138" s="41">
        <f>VLOOKUP($A138,'Allele data'!I$6:M$24,5,TRUE)</f>
        <v>1.1100000000000136</v>
      </c>
      <c r="D138" s="41">
        <f>VLOOKUP($A138,'Allele data'!P$6:T$26,5,TRUE)</f>
        <v>-1.5</v>
      </c>
      <c r="E138" s="41">
        <f>VLOOKUP($A138,'Allele data'!W$6:AA$25,5,TRUE)</f>
        <v>-4.7900000000000205</v>
      </c>
      <c r="F138" s="41">
        <f>VLOOKUP($A138,'Allele data'!AD$6:AJ$22,7,TRUE)</f>
        <v>-1.240000000000009</v>
      </c>
    </row>
    <row r="139" spans="1:6" ht="12.75">
      <c r="A139" s="41">
        <v>137</v>
      </c>
      <c r="B139" s="41">
        <f>VLOOKUP(A139,'Allele data'!B$6:F$15,5,TRUE)</f>
        <v>-1.1884615384615245</v>
      </c>
      <c r="C139" s="41">
        <f>VLOOKUP($A139,'Allele data'!I$6:M$24,5,TRUE)</f>
        <v>1.1100000000000136</v>
      </c>
      <c r="D139" s="41">
        <f>VLOOKUP($A139,'Allele data'!P$6:T$26,5,TRUE)</f>
        <v>-1.5</v>
      </c>
      <c r="E139" s="41">
        <f>VLOOKUP($A139,'Allele data'!W$6:AA$25,5,TRUE)</f>
        <v>-4.7900000000000205</v>
      </c>
      <c r="F139" s="41">
        <f>VLOOKUP($A139,'Allele data'!AD$6:AJ$22,7,TRUE)</f>
        <v>-1.240000000000009</v>
      </c>
    </row>
    <row r="140" spans="1:6" ht="12.75">
      <c r="A140" s="41">
        <v>138</v>
      </c>
      <c r="B140" s="41">
        <f>VLOOKUP(A140,'Allele data'!B$6:F$15,5,TRUE)</f>
        <v>-1.1884615384615245</v>
      </c>
      <c r="C140" s="41">
        <f>VLOOKUP($A140,'Allele data'!I$6:M$24,5,TRUE)</f>
        <v>1.1100000000000136</v>
      </c>
      <c r="D140" s="41">
        <f>VLOOKUP($A140,'Allele data'!P$6:T$26,5,TRUE)</f>
        <v>-1.5</v>
      </c>
      <c r="E140" s="41">
        <f>VLOOKUP($A140,'Allele data'!W$6:AA$25,5,TRUE)</f>
        <v>-4.7900000000000205</v>
      </c>
      <c r="F140" s="41">
        <f>VLOOKUP($A140,'Allele data'!AD$6:AJ$22,7,TRUE)</f>
        <v>-1.240000000000009</v>
      </c>
    </row>
    <row r="141" spans="1:6" ht="12.75">
      <c r="A141" s="41">
        <v>139</v>
      </c>
      <c r="B141" s="41">
        <f>VLOOKUP(A141,'Allele data'!B$6:F$15,5,TRUE)</f>
        <v>-1.1884615384615245</v>
      </c>
      <c r="C141" s="41">
        <f>VLOOKUP($A141,'Allele data'!I$6:M$24,5,TRUE)</f>
        <v>1.1100000000000136</v>
      </c>
      <c r="D141" s="41">
        <f>VLOOKUP($A141,'Allele data'!P$6:T$26,5,TRUE)</f>
        <v>-1.5</v>
      </c>
      <c r="E141" s="41">
        <f>VLOOKUP($A141,'Allele data'!W$6:AA$25,5,TRUE)</f>
        <v>-4.7900000000000205</v>
      </c>
      <c r="F141" s="41">
        <f>VLOOKUP($A141,'Allele data'!AD$6:AJ$22,7,TRUE)</f>
        <v>-1.240000000000009</v>
      </c>
    </row>
    <row r="142" spans="1:6" ht="12.75">
      <c r="A142" s="41">
        <v>140</v>
      </c>
      <c r="B142" s="41">
        <f>VLOOKUP(A142,'Allele data'!B$6:F$15,5,TRUE)</f>
        <v>-1.1884615384615245</v>
      </c>
      <c r="C142" s="41">
        <f>VLOOKUP($A142,'Allele data'!I$6:M$24,5,TRUE)</f>
        <v>1.1100000000000136</v>
      </c>
      <c r="D142" s="41">
        <f>VLOOKUP($A142,'Allele data'!P$6:T$26,5,TRUE)</f>
        <v>-1.5</v>
      </c>
      <c r="E142" s="41">
        <f>VLOOKUP($A142,'Allele data'!W$6:AA$25,5,TRUE)</f>
        <v>-4.7900000000000205</v>
      </c>
      <c r="F142" s="41">
        <f>VLOOKUP($A142,'Allele data'!AD$6:AJ$22,7,TRUE)</f>
        <v>-1.240000000000009</v>
      </c>
    </row>
    <row r="143" spans="1:6" ht="12.75">
      <c r="A143" s="41">
        <v>141</v>
      </c>
      <c r="B143" s="41">
        <f>VLOOKUP(A143,'Allele data'!B$6:F$15,5,TRUE)</f>
        <v>-1.1884615384615245</v>
      </c>
      <c r="C143" s="41">
        <f>VLOOKUP($A143,'Allele data'!I$6:M$24,5,TRUE)</f>
        <v>1.1100000000000136</v>
      </c>
      <c r="D143" s="41">
        <f>VLOOKUP($A143,'Allele data'!P$6:T$26,5,TRUE)</f>
        <v>-1.5</v>
      </c>
      <c r="E143" s="41">
        <f>VLOOKUP($A143,'Allele data'!W$6:AA$25,5,TRUE)</f>
        <v>-4.7900000000000205</v>
      </c>
      <c r="F143" s="41">
        <f>VLOOKUP($A143,'Allele data'!AD$6:AJ$22,7,TRUE)</f>
        <v>-1.240000000000009</v>
      </c>
    </row>
    <row r="144" spans="1:6" ht="12.75">
      <c r="A144" s="41">
        <v>142</v>
      </c>
      <c r="B144" s="41">
        <f>VLOOKUP(A144,'Allele data'!B$6:F$15,5,TRUE)</f>
        <v>-1.1884615384615245</v>
      </c>
      <c r="C144" s="41">
        <f>VLOOKUP($A144,'Allele data'!I$6:M$24,5,TRUE)</f>
        <v>1.1100000000000136</v>
      </c>
      <c r="D144" s="41">
        <f>VLOOKUP($A144,'Allele data'!P$6:T$26,5,TRUE)</f>
        <v>-1.5</v>
      </c>
      <c r="E144" s="41">
        <f>VLOOKUP($A144,'Allele data'!W$6:AA$25,5,TRUE)</f>
        <v>-4.7900000000000205</v>
      </c>
      <c r="F144" s="41">
        <f>VLOOKUP($A144,'Allele data'!AD$6:AJ$22,7,TRUE)</f>
        <v>-1.240000000000009</v>
      </c>
    </row>
    <row r="145" spans="1:6" ht="12.75">
      <c r="A145" s="41">
        <v>143</v>
      </c>
      <c r="B145" s="41">
        <f>VLOOKUP(A145,'Allele data'!B$6:F$15,5,TRUE)</f>
        <v>-1.1884615384615245</v>
      </c>
      <c r="C145" s="41">
        <f>VLOOKUP($A145,'Allele data'!I$6:M$24,5,TRUE)</f>
        <v>1.1100000000000136</v>
      </c>
      <c r="D145" s="41">
        <f>VLOOKUP($A145,'Allele data'!P$6:T$26,5,TRUE)</f>
        <v>-1.5</v>
      </c>
      <c r="E145" s="41">
        <f>VLOOKUP($A145,'Allele data'!W$6:AA$25,5,TRUE)</f>
        <v>-4.7900000000000205</v>
      </c>
      <c r="F145" s="41">
        <f>VLOOKUP($A145,'Allele data'!AD$6:AJ$22,7,TRUE)</f>
        <v>-1.240000000000009</v>
      </c>
    </row>
    <row r="146" spans="1:6" ht="12.75">
      <c r="A146" s="41">
        <v>144</v>
      </c>
      <c r="B146" s="41">
        <f>VLOOKUP(A146,'Allele data'!B$6:F$15,5,TRUE)</f>
        <v>-1.1884615384615245</v>
      </c>
      <c r="C146" s="41">
        <f>VLOOKUP($A146,'Allele data'!I$6:M$24,5,TRUE)</f>
        <v>1.1100000000000136</v>
      </c>
      <c r="D146" s="41">
        <f>VLOOKUP($A146,'Allele data'!P$6:T$26,5,TRUE)</f>
        <v>-1.5</v>
      </c>
      <c r="E146" s="41">
        <f>VLOOKUP($A146,'Allele data'!W$6:AA$25,5,TRUE)</f>
        <v>-4.7900000000000205</v>
      </c>
      <c r="F146" s="41">
        <f>VLOOKUP($A146,'Allele data'!AD$6:AJ$22,7,TRUE)</f>
        <v>-1.240000000000009</v>
      </c>
    </row>
    <row r="147" spans="1:6" ht="12.75">
      <c r="A147" s="41">
        <v>145</v>
      </c>
      <c r="B147" s="41">
        <f>VLOOKUP(A147,'Allele data'!B$6:F$15,5,TRUE)</f>
        <v>-1.1884615384615245</v>
      </c>
      <c r="C147" s="41">
        <f>VLOOKUP($A147,'Allele data'!I$6:M$24,5,TRUE)</f>
        <v>1.1100000000000136</v>
      </c>
      <c r="D147" s="41">
        <f>VLOOKUP($A147,'Allele data'!P$6:T$26,5,TRUE)</f>
        <v>-1.5</v>
      </c>
      <c r="E147" s="41">
        <f>VLOOKUP($A147,'Allele data'!W$6:AA$25,5,TRUE)</f>
        <v>-4.7900000000000205</v>
      </c>
      <c r="F147" s="41">
        <f>VLOOKUP($A147,'Allele data'!AD$6:AJ$22,7,TRUE)</f>
        <v>-1.240000000000009</v>
      </c>
    </row>
    <row r="148" spans="1:6" ht="12.75">
      <c r="A148" s="41">
        <v>146</v>
      </c>
      <c r="B148" s="41">
        <f>VLOOKUP(A148,'Allele data'!B$6:F$15,5,TRUE)</f>
        <v>-1.1884615384615245</v>
      </c>
      <c r="C148" s="41">
        <f>VLOOKUP($A148,'Allele data'!I$6:M$24,5,TRUE)</f>
        <v>1.1100000000000136</v>
      </c>
      <c r="D148" s="41">
        <f>VLOOKUP($A148,'Allele data'!P$6:T$26,5,TRUE)</f>
        <v>-1.5</v>
      </c>
      <c r="E148" s="41">
        <f>VLOOKUP($A148,'Allele data'!W$6:AA$25,5,TRUE)</f>
        <v>-4.7900000000000205</v>
      </c>
      <c r="F148" s="41">
        <f>VLOOKUP($A148,'Allele data'!AD$6:AJ$22,7,TRUE)</f>
        <v>-1.240000000000009</v>
      </c>
    </row>
    <row r="149" spans="1:6" ht="12.75">
      <c r="A149" s="41">
        <v>147</v>
      </c>
      <c r="B149" s="41">
        <f>VLOOKUP(A149,'Allele data'!B$6:F$15,5,TRUE)</f>
        <v>-1.1884615384615245</v>
      </c>
      <c r="C149" s="41">
        <f>VLOOKUP($A149,'Allele data'!I$6:M$24,5,TRUE)</f>
        <v>1.1100000000000136</v>
      </c>
      <c r="D149" s="41">
        <f>VLOOKUP($A149,'Allele data'!P$6:T$26,5,TRUE)</f>
        <v>-1.5</v>
      </c>
      <c r="E149" s="41">
        <f>VLOOKUP($A149,'Allele data'!W$6:AA$25,5,TRUE)</f>
        <v>-4.7900000000000205</v>
      </c>
      <c r="F149" s="41">
        <f>VLOOKUP($A149,'Allele data'!AD$6:AJ$22,7,TRUE)</f>
        <v>-1.240000000000009</v>
      </c>
    </row>
    <row r="150" spans="1:6" ht="12.75">
      <c r="A150" s="41">
        <v>148</v>
      </c>
      <c r="B150" s="41">
        <f>VLOOKUP(A150,'Allele data'!B$6:F$15,5,TRUE)</f>
        <v>-1.1884615384615245</v>
      </c>
      <c r="C150" s="41">
        <f>VLOOKUP($A150,'Allele data'!I$6:M$24,5,TRUE)</f>
        <v>1.1100000000000136</v>
      </c>
      <c r="D150" s="41">
        <f>VLOOKUP($A150,'Allele data'!P$6:T$26,5,TRUE)</f>
        <v>-1.5</v>
      </c>
      <c r="E150" s="41">
        <f>VLOOKUP($A150,'Allele data'!W$6:AA$25,5,TRUE)</f>
        <v>-4.7900000000000205</v>
      </c>
      <c r="F150" s="41">
        <f>VLOOKUP($A150,'Allele data'!AD$6:AJ$22,7,TRUE)</f>
        <v>-1.240000000000009</v>
      </c>
    </row>
    <row r="151" spans="1:6" ht="12.75">
      <c r="A151" s="41">
        <v>149</v>
      </c>
      <c r="B151" s="41">
        <f>VLOOKUP(A151,'Allele data'!B$6:F$15,5,TRUE)</f>
        <v>-1.1884615384615245</v>
      </c>
      <c r="C151" s="41">
        <f>VLOOKUP($A151,'Allele data'!I$6:M$24,5,TRUE)</f>
        <v>1.1100000000000136</v>
      </c>
      <c r="D151" s="41">
        <f>VLOOKUP($A151,'Allele data'!P$6:T$26,5,TRUE)</f>
        <v>-1.5</v>
      </c>
      <c r="E151" s="41">
        <f>VLOOKUP($A151,'Allele data'!W$6:AA$25,5,TRUE)</f>
        <v>-4.7900000000000205</v>
      </c>
      <c r="F151" s="41">
        <f>VLOOKUP($A151,'Allele data'!AD$6:AJ$22,7,TRUE)</f>
        <v>-1.240000000000009</v>
      </c>
    </row>
    <row r="152" spans="1:6" ht="12.75">
      <c r="A152" s="41">
        <v>150</v>
      </c>
      <c r="B152" s="41">
        <f>VLOOKUP(A152,'Allele data'!B$6:F$15,5,TRUE)</f>
        <v>-1.1884615384615245</v>
      </c>
      <c r="C152" s="41">
        <f>VLOOKUP($A152,'Allele data'!I$6:M$24,5,TRUE)</f>
        <v>1.1100000000000136</v>
      </c>
      <c r="D152" s="41">
        <f>VLOOKUP($A152,'Allele data'!P$6:T$26,5,TRUE)</f>
        <v>-1.5</v>
      </c>
      <c r="E152" s="41">
        <f>VLOOKUP($A152,'Allele data'!W$6:AA$25,5,TRUE)</f>
        <v>-4.7900000000000205</v>
      </c>
      <c r="F152" s="41">
        <f>VLOOKUP($A152,'Allele data'!AD$6:AJ$22,7,TRUE)</f>
        <v>-1.240000000000009</v>
      </c>
    </row>
    <row r="153" spans="1:6" ht="12.75">
      <c r="A153" s="41">
        <v>151</v>
      </c>
      <c r="B153" s="41">
        <f>VLOOKUP(A153,'Allele data'!B$6:F$15,5,TRUE)</f>
        <v>-1.1884615384615245</v>
      </c>
      <c r="C153" s="41">
        <f>VLOOKUP($A153,'Allele data'!I$6:M$24,5,TRUE)</f>
        <v>1.1100000000000136</v>
      </c>
      <c r="D153" s="41">
        <f>VLOOKUP($A153,'Allele data'!P$6:T$26,5,TRUE)</f>
        <v>-1.5</v>
      </c>
      <c r="E153" s="41">
        <f>VLOOKUP($A153,'Allele data'!W$6:AA$25,5,TRUE)</f>
        <v>-4.7900000000000205</v>
      </c>
      <c r="F153" s="41">
        <f>VLOOKUP($A153,'Allele data'!AD$6:AJ$22,7,TRUE)</f>
        <v>-1.240000000000009</v>
      </c>
    </row>
    <row r="154" spans="1:6" ht="12.75">
      <c r="A154" s="41">
        <v>152</v>
      </c>
      <c r="B154" s="41">
        <f>VLOOKUP(A154,'Allele data'!B$6:F$15,5,TRUE)</f>
        <v>-1.1884615384615245</v>
      </c>
      <c r="C154" s="41">
        <f>VLOOKUP($A154,'Allele data'!I$6:M$24,5,TRUE)</f>
        <v>1.1100000000000136</v>
      </c>
      <c r="D154" s="41">
        <f>VLOOKUP($A154,'Allele data'!P$6:T$26,5,TRUE)</f>
        <v>-1.5</v>
      </c>
      <c r="E154" s="41">
        <f>VLOOKUP($A154,'Allele data'!W$6:AA$25,5,TRUE)</f>
        <v>-4.7900000000000205</v>
      </c>
      <c r="F154" s="41">
        <f>VLOOKUP($A154,'Allele data'!AD$6:AJ$22,7,TRUE)</f>
        <v>-1.240000000000009</v>
      </c>
    </row>
    <row r="155" spans="1:6" ht="12.75">
      <c r="A155" s="41">
        <v>153</v>
      </c>
      <c r="B155" s="41">
        <f>VLOOKUP(A155,'Allele data'!B$6:F$15,5,TRUE)</f>
        <v>-1.1884615384615245</v>
      </c>
      <c r="C155" s="41">
        <f>VLOOKUP($A155,'Allele data'!I$6:M$24,5,TRUE)</f>
        <v>1.1100000000000136</v>
      </c>
      <c r="D155" s="41">
        <f>VLOOKUP($A155,'Allele data'!P$6:T$26,5,TRUE)</f>
        <v>-1.5</v>
      </c>
      <c r="E155" s="41">
        <f>VLOOKUP($A155,'Allele data'!W$6:AA$25,5,TRUE)</f>
        <v>-4.7900000000000205</v>
      </c>
      <c r="F155" s="41">
        <f>VLOOKUP($A155,'Allele data'!AD$6:AJ$22,7,TRUE)</f>
        <v>-1.240000000000009</v>
      </c>
    </row>
    <row r="156" spans="1:6" ht="12.75">
      <c r="A156" s="41">
        <v>154</v>
      </c>
      <c r="B156" s="41">
        <f>VLOOKUP(A156,'Allele data'!B$6:F$15,5,TRUE)</f>
        <v>-1.1884615384615245</v>
      </c>
      <c r="C156" s="41">
        <f>VLOOKUP($A156,'Allele data'!I$6:M$24,5,TRUE)</f>
        <v>1.1100000000000136</v>
      </c>
      <c r="D156" s="41">
        <f>VLOOKUP($A156,'Allele data'!P$6:T$26,5,TRUE)</f>
        <v>-1.5</v>
      </c>
      <c r="E156" s="41">
        <f>VLOOKUP($A156,'Allele data'!W$6:AA$25,5,TRUE)</f>
        <v>-4.7900000000000205</v>
      </c>
      <c r="F156" s="41">
        <f>VLOOKUP($A156,'Allele data'!AD$6:AJ$22,7,TRUE)</f>
        <v>-1.240000000000009</v>
      </c>
    </row>
    <row r="157" spans="1:6" ht="12.75">
      <c r="A157" s="41">
        <v>155</v>
      </c>
      <c r="B157" s="41">
        <f>VLOOKUP(A157,'Allele data'!B$6:F$15,5,TRUE)</f>
        <v>-1.1884615384615245</v>
      </c>
      <c r="C157" s="41">
        <f>VLOOKUP($A157,'Allele data'!I$6:M$24,5,TRUE)</f>
        <v>1.1100000000000136</v>
      </c>
      <c r="D157" s="41">
        <f>VLOOKUP($A157,'Allele data'!P$6:T$26,5,TRUE)</f>
        <v>-1.5</v>
      </c>
      <c r="E157" s="41">
        <f>VLOOKUP($A157,'Allele data'!W$6:AA$25,5,TRUE)</f>
        <v>-4.7900000000000205</v>
      </c>
      <c r="F157" s="41">
        <f>VLOOKUP($A157,'Allele data'!AD$6:AJ$22,7,TRUE)</f>
        <v>-1.240000000000009</v>
      </c>
    </row>
    <row r="158" spans="1:6" ht="12.75">
      <c r="A158" s="41">
        <v>156</v>
      </c>
      <c r="B158" s="41">
        <f>VLOOKUP(A158,'Allele data'!B$6:F$15,5,TRUE)</f>
        <v>-1.1884615384615245</v>
      </c>
      <c r="C158" s="41">
        <f>VLOOKUP($A158,'Allele data'!I$6:M$24,5,TRUE)</f>
        <v>1.1100000000000136</v>
      </c>
      <c r="D158" s="41">
        <f>VLOOKUP($A158,'Allele data'!P$6:T$26,5,TRUE)</f>
        <v>-1.5</v>
      </c>
      <c r="E158" s="41">
        <f>VLOOKUP($A158,'Allele data'!W$6:AA$25,5,TRUE)</f>
        <v>-4.7900000000000205</v>
      </c>
      <c r="F158" s="41">
        <f>VLOOKUP($A158,'Allele data'!AD$6:AJ$22,7,TRUE)</f>
        <v>-1.240000000000009</v>
      </c>
    </row>
    <row r="159" spans="1:6" ht="12.75">
      <c r="A159" s="41">
        <v>157</v>
      </c>
      <c r="B159" s="41">
        <f>VLOOKUP(A159,'Allele data'!B$6:F$15,5,TRUE)</f>
        <v>-1.1884615384615245</v>
      </c>
      <c r="C159" s="41">
        <f>VLOOKUP($A159,'Allele data'!I$6:M$24,5,TRUE)</f>
        <v>1.1100000000000136</v>
      </c>
      <c r="D159" s="41">
        <f>VLOOKUP($A159,'Allele data'!P$6:T$26,5,TRUE)</f>
        <v>-1.5</v>
      </c>
      <c r="E159" s="41">
        <f>VLOOKUP($A159,'Allele data'!W$6:AA$25,5,TRUE)</f>
        <v>-4.7900000000000205</v>
      </c>
      <c r="F159" s="41">
        <f>VLOOKUP($A159,'Allele data'!AD$6:AJ$22,7,TRUE)</f>
        <v>-1.240000000000009</v>
      </c>
    </row>
    <row r="160" spans="1:6" ht="12.75">
      <c r="A160" s="41">
        <v>158</v>
      </c>
      <c r="B160" s="41">
        <f>VLOOKUP(A160,'Allele data'!B$6:F$15,5,TRUE)</f>
        <v>-1.1884615384615245</v>
      </c>
      <c r="C160" s="41">
        <f>VLOOKUP($A160,'Allele data'!I$6:M$24,5,TRUE)</f>
        <v>1.1100000000000136</v>
      </c>
      <c r="D160" s="41">
        <f>VLOOKUP($A160,'Allele data'!P$6:T$26,5,TRUE)</f>
        <v>-1.5</v>
      </c>
      <c r="E160" s="41">
        <f>VLOOKUP($A160,'Allele data'!W$6:AA$25,5,TRUE)</f>
        <v>-4.7900000000000205</v>
      </c>
      <c r="F160" s="41">
        <f>VLOOKUP($A160,'Allele data'!AD$6:AJ$22,7,TRUE)</f>
        <v>-1.240000000000009</v>
      </c>
    </row>
    <row r="161" spans="1:6" ht="12.75">
      <c r="A161" s="41">
        <v>159</v>
      </c>
      <c r="B161" s="41">
        <f>VLOOKUP(A161,'Allele data'!B$6:F$15,5,TRUE)</f>
        <v>-1.1884615384615245</v>
      </c>
      <c r="C161" s="41">
        <f>VLOOKUP($A161,'Allele data'!I$6:M$24,5,TRUE)</f>
        <v>1.1100000000000136</v>
      </c>
      <c r="D161" s="41">
        <f>VLOOKUP($A161,'Allele data'!P$6:T$26,5,TRUE)</f>
        <v>-1.5</v>
      </c>
      <c r="E161" s="41">
        <f>VLOOKUP($A161,'Allele data'!W$6:AA$25,5,TRUE)</f>
        <v>-4.7900000000000205</v>
      </c>
      <c r="F161" s="41">
        <f>VLOOKUP($A161,'Allele data'!AD$6:AJ$22,7,TRUE)</f>
        <v>-1.240000000000009</v>
      </c>
    </row>
    <row r="162" spans="1:6" ht="12.75">
      <c r="A162" s="41">
        <v>160</v>
      </c>
      <c r="B162" s="41">
        <f>VLOOKUP(A162,'Allele data'!B$6:F$15,5,TRUE)</f>
        <v>-1.1884615384615245</v>
      </c>
      <c r="C162" s="41">
        <f>VLOOKUP($A162,'Allele data'!I$6:M$24,5,TRUE)</f>
        <v>1.1100000000000136</v>
      </c>
      <c r="D162" s="41">
        <f>VLOOKUP($A162,'Allele data'!P$6:T$26,5,TRUE)</f>
        <v>-1.5</v>
      </c>
      <c r="E162" s="41">
        <f>VLOOKUP($A162,'Allele data'!W$6:AA$25,5,TRUE)</f>
        <v>-4.7900000000000205</v>
      </c>
      <c r="F162" s="41">
        <f>VLOOKUP($A162,'Allele data'!AD$6:AJ$22,7,TRUE)</f>
        <v>-1.240000000000009</v>
      </c>
    </row>
    <row r="163" spans="1:6" ht="12.75">
      <c r="A163" s="41">
        <v>161</v>
      </c>
      <c r="B163" s="41">
        <f>VLOOKUP(A163,'Allele data'!B$6:F$15,5,TRUE)</f>
        <v>-1.1884615384615245</v>
      </c>
      <c r="C163" s="41">
        <f>VLOOKUP($A163,'Allele data'!I$6:M$24,5,TRUE)</f>
        <v>1.1100000000000136</v>
      </c>
      <c r="D163" s="41">
        <f>VLOOKUP($A163,'Allele data'!P$6:T$26,5,TRUE)</f>
        <v>-1.5</v>
      </c>
      <c r="E163" s="41">
        <f>VLOOKUP($A163,'Allele data'!W$6:AA$25,5,TRUE)</f>
        <v>-4.7900000000000205</v>
      </c>
      <c r="F163" s="41">
        <f>VLOOKUP($A163,'Allele data'!AD$6:AJ$22,7,TRUE)</f>
        <v>-1.240000000000009</v>
      </c>
    </row>
    <row r="164" spans="1:6" ht="12.75">
      <c r="A164" s="41">
        <v>162</v>
      </c>
      <c r="B164" s="41">
        <f>VLOOKUP(A164,'Allele data'!B$6:F$15,5,TRUE)</f>
        <v>-1.1884615384615245</v>
      </c>
      <c r="C164" s="41">
        <f>VLOOKUP($A164,'Allele data'!I$6:M$24,5,TRUE)</f>
        <v>1.1100000000000136</v>
      </c>
      <c r="D164" s="41">
        <f>VLOOKUP($A164,'Allele data'!P$6:T$26,5,TRUE)</f>
        <v>-1.5</v>
      </c>
      <c r="E164" s="41">
        <f>VLOOKUP($A164,'Allele data'!W$6:AA$25,5,TRUE)</f>
        <v>-4.7900000000000205</v>
      </c>
      <c r="F164" s="41">
        <f>VLOOKUP($A164,'Allele data'!AD$6:AJ$22,7,TRUE)</f>
        <v>-1.240000000000009</v>
      </c>
    </row>
    <row r="165" spans="1:6" ht="12.75">
      <c r="A165" s="41">
        <v>163</v>
      </c>
      <c r="B165" s="41">
        <f>VLOOKUP(A165,'Allele data'!B$6:F$15,5,TRUE)</f>
        <v>-1.1884615384615245</v>
      </c>
      <c r="C165" s="41">
        <f>VLOOKUP($A165,'Allele data'!I$6:M$24,5,TRUE)</f>
        <v>1.1100000000000136</v>
      </c>
      <c r="D165" s="41">
        <f>VLOOKUP($A165,'Allele data'!P$6:T$26,5,TRUE)</f>
        <v>-1.5</v>
      </c>
      <c r="E165" s="41">
        <f>VLOOKUP($A165,'Allele data'!W$6:AA$25,5,TRUE)</f>
        <v>-4.7900000000000205</v>
      </c>
      <c r="F165" s="41">
        <f>VLOOKUP($A165,'Allele data'!AD$6:AJ$22,7,TRUE)</f>
        <v>-1.240000000000009</v>
      </c>
    </row>
    <row r="166" spans="1:6" ht="12.75">
      <c r="A166" s="41">
        <v>164</v>
      </c>
      <c r="B166" s="41">
        <f>VLOOKUP(A166,'Allele data'!B$6:F$15,5,TRUE)</f>
        <v>-1.323846153846162</v>
      </c>
      <c r="C166" s="41">
        <f>VLOOKUP($A166,'Allele data'!I$6:M$24,5,TRUE)</f>
        <v>1.1100000000000136</v>
      </c>
      <c r="D166" s="41">
        <f>VLOOKUP($A166,'Allele data'!P$6:T$26,5,TRUE)</f>
        <v>-1.5</v>
      </c>
      <c r="E166" s="41">
        <f>VLOOKUP($A166,'Allele data'!W$6:AA$25,5,TRUE)</f>
        <v>-4.7900000000000205</v>
      </c>
      <c r="F166" s="41">
        <f>VLOOKUP($A166,'Allele data'!AD$6:AJ$22,7,TRUE)</f>
        <v>-1.240000000000009</v>
      </c>
    </row>
    <row r="167" spans="1:6" ht="12.75">
      <c r="A167" s="41">
        <v>165</v>
      </c>
      <c r="B167" s="41">
        <f>VLOOKUP(A167,'Allele data'!B$6:F$15,5,TRUE)</f>
        <v>-1.323846153846162</v>
      </c>
      <c r="C167" s="41">
        <f>VLOOKUP($A167,'Allele data'!I$6:M$24,5,TRUE)</f>
        <v>1.1100000000000136</v>
      </c>
      <c r="D167" s="41">
        <f>VLOOKUP($A167,'Allele data'!P$6:T$26,5,TRUE)</f>
        <v>-1.5</v>
      </c>
      <c r="E167" s="41">
        <f>VLOOKUP($A167,'Allele data'!W$6:AA$25,5,TRUE)</f>
        <v>-4.7900000000000205</v>
      </c>
      <c r="F167" s="41">
        <f>VLOOKUP($A167,'Allele data'!AD$6:AJ$22,7,TRUE)</f>
        <v>-1.240000000000009</v>
      </c>
    </row>
    <row r="168" spans="1:6" ht="12.75">
      <c r="A168" s="41">
        <v>166</v>
      </c>
      <c r="B168" s="41">
        <f>VLOOKUP(A168,'Allele data'!B$6:F$15,5,TRUE)</f>
        <v>-1.323846153846162</v>
      </c>
      <c r="C168" s="41">
        <f>VLOOKUP($A168,'Allele data'!I$6:M$24,5,TRUE)</f>
        <v>1.1100000000000136</v>
      </c>
      <c r="D168" s="41">
        <f>VLOOKUP($A168,'Allele data'!P$6:T$26,5,TRUE)</f>
        <v>-1.5</v>
      </c>
      <c r="E168" s="41">
        <f>VLOOKUP($A168,'Allele data'!W$6:AA$25,5,TRUE)</f>
        <v>-4.7900000000000205</v>
      </c>
      <c r="F168" s="41">
        <f>VLOOKUP($A168,'Allele data'!AD$6:AJ$22,7,TRUE)</f>
        <v>-1.240000000000009</v>
      </c>
    </row>
    <row r="169" spans="1:6" ht="12.75">
      <c r="A169" s="41">
        <v>167</v>
      </c>
      <c r="B169" s="41">
        <f>VLOOKUP(A169,'Allele data'!B$6:F$15,5,TRUE)</f>
        <v>-1.323846153846162</v>
      </c>
      <c r="C169" s="41">
        <f>VLOOKUP($A169,'Allele data'!I$6:M$24,5,TRUE)</f>
        <v>1.1100000000000136</v>
      </c>
      <c r="D169" s="41">
        <f>VLOOKUP($A169,'Allele data'!P$6:T$26,5,TRUE)</f>
        <v>-1.5</v>
      </c>
      <c r="E169" s="41">
        <f>VLOOKUP($A169,'Allele data'!W$6:AA$25,5,TRUE)</f>
        <v>-4.7900000000000205</v>
      </c>
      <c r="F169" s="41">
        <f>VLOOKUP($A169,'Allele data'!AD$6:AJ$22,7,TRUE)</f>
        <v>-1.240000000000009</v>
      </c>
    </row>
    <row r="170" spans="1:6" ht="12.75">
      <c r="A170" s="41">
        <v>168</v>
      </c>
      <c r="B170" s="41">
        <f>VLOOKUP(A170,'Allele data'!B$6:F$15,5,TRUE)</f>
        <v>-1.323846153846162</v>
      </c>
      <c r="C170" s="41">
        <f>VLOOKUP($A170,'Allele data'!I$6:M$24,5,TRUE)</f>
        <v>1.1100000000000136</v>
      </c>
      <c r="D170" s="41">
        <f>VLOOKUP($A170,'Allele data'!P$6:T$26,5,TRUE)</f>
        <v>-1.5</v>
      </c>
      <c r="E170" s="41">
        <f>VLOOKUP($A170,'Allele data'!W$6:AA$25,5,TRUE)</f>
        <v>-4.7900000000000205</v>
      </c>
      <c r="F170" s="41">
        <f>VLOOKUP($A170,'Allele data'!AD$6:AJ$22,7,TRUE)</f>
        <v>-1.240000000000009</v>
      </c>
    </row>
    <row r="171" spans="1:6" ht="12.75">
      <c r="A171" s="41">
        <v>169</v>
      </c>
      <c r="B171" s="41">
        <f>VLOOKUP(A171,'Allele data'!B$6:F$15,5,TRUE)</f>
        <v>-1.323846153846162</v>
      </c>
      <c r="C171" s="41">
        <f>VLOOKUP($A171,'Allele data'!I$6:M$24,5,TRUE)</f>
        <v>1.1100000000000136</v>
      </c>
      <c r="D171" s="41">
        <f>VLOOKUP($A171,'Allele data'!P$6:T$26,5,TRUE)</f>
        <v>-1.5</v>
      </c>
      <c r="E171" s="41">
        <f>VLOOKUP($A171,'Allele data'!W$6:AA$25,5,TRUE)</f>
        <v>-4.7900000000000205</v>
      </c>
      <c r="F171" s="41">
        <f>VLOOKUP($A171,'Allele data'!AD$6:AJ$22,7,TRUE)</f>
        <v>-1.240000000000009</v>
      </c>
    </row>
    <row r="172" spans="1:6" ht="12.75">
      <c r="A172" s="41">
        <v>170</v>
      </c>
      <c r="B172" s="41">
        <f>VLOOKUP(A172,'Allele data'!B$6:F$15,5,TRUE)</f>
        <v>-1.323846153846162</v>
      </c>
      <c r="C172" s="41">
        <f>VLOOKUP($A172,'Allele data'!I$6:M$24,5,TRUE)</f>
        <v>1.1100000000000136</v>
      </c>
      <c r="D172" s="41">
        <f>VLOOKUP($A172,'Allele data'!P$6:T$26,5,TRUE)</f>
        <v>-1.5</v>
      </c>
      <c r="E172" s="41">
        <f>VLOOKUP($A172,'Allele data'!W$6:AA$25,5,TRUE)</f>
        <v>-4.7900000000000205</v>
      </c>
      <c r="F172" s="41">
        <f>VLOOKUP($A172,'Allele data'!AD$6:AJ$22,7,TRUE)</f>
        <v>-1.240000000000009</v>
      </c>
    </row>
    <row r="173" spans="1:6" ht="12.75">
      <c r="A173" s="41">
        <v>171</v>
      </c>
      <c r="B173" s="41">
        <f>VLOOKUP(A173,'Allele data'!B$6:F$15,5,TRUE)</f>
        <v>-1.323846153846162</v>
      </c>
      <c r="C173" s="41">
        <f>VLOOKUP($A173,'Allele data'!I$6:M$24,5,TRUE)</f>
        <v>1.1100000000000136</v>
      </c>
      <c r="D173" s="41">
        <f>VLOOKUP($A173,'Allele data'!P$6:T$26,5,TRUE)</f>
        <v>-1.5</v>
      </c>
      <c r="E173" s="41">
        <f>VLOOKUP($A173,'Allele data'!W$6:AA$25,5,TRUE)</f>
        <v>-4.7900000000000205</v>
      </c>
      <c r="F173" s="41">
        <f>VLOOKUP($A173,'Allele data'!AD$6:AJ$22,7,TRUE)</f>
        <v>-1.240000000000009</v>
      </c>
    </row>
    <row r="174" spans="1:6" ht="12.75">
      <c r="A174" s="41">
        <v>172</v>
      </c>
      <c r="B174" s="41">
        <f>VLOOKUP(A174,'Allele data'!B$6:F$15,5,TRUE)</f>
        <v>-1.323846153846162</v>
      </c>
      <c r="C174" s="41">
        <f>VLOOKUP($A174,'Allele data'!I$6:M$24,5,TRUE)</f>
        <v>1.1100000000000136</v>
      </c>
      <c r="D174" s="41">
        <f>VLOOKUP($A174,'Allele data'!P$6:T$26,5,TRUE)</f>
        <v>-1.5</v>
      </c>
      <c r="E174" s="41">
        <f>VLOOKUP($A174,'Allele data'!W$6:AA$25,5,TRUE)</f>
        <v>-4.7900000000000205</v>
      </c>
      <c r="F174" s="41">
        <f>VLOOKUP($A174,'Allele data'!AD$6:AJ$22,7,TRUE)</f>
        <v>-1.240000000000009</v>
      </c>
    </row>
    <row r="175" spans="1:6" ht="12.75">
      <c r="A175" s="41">
        <v>173</v>
      </c>
      <c r="B175" s="41">
        <f>VLOOKUP(A175,'Allele data'!B$6:F$15,5,TRUE)</f>
        <v>-1.5146153846153965</v>
      </c>
      <c r="C175" s="41">
        <f>VLOOKUP($A175,'Allele data'!I$6:M$24,5,TRUE)</f>
        <v>1.1100000000000136</v>
      </c>
      <c r="D175" s="41">
        <f>VLOOKUP($A175,'Allele data'!P$6:T$26,5,TRUE)</f>
        <v>-1.5</v>
      </c>
      <c r="E175" s="41">
        <f>VLOOKUP($A175,'Allele data'!W$6:AA$25,5,TRUE)</f>
        <v>-4.7900000000000205</v>
      </c>
      <c r="F175" s="41">
        <f>VLOOKUP($A175,'Allele data'!AD$6:AJ$22,7,TRUE)</f>
        <v>-1.240000000000009</v>
      </c>
    </row>
    <row r="176" spans="1:6" ht="12.75">
      <c r="A176" s="41">
        <v>174</v>
      </c>
      <c r="B176" s="41">
        <f>VLOOKUP(A176,'Allele data'!B$6:F$15,5,TRUE)</f>
        <v>-1.5146153846153965</v>
      </c>
      <c r="C176" s="41">
        <f>VLOOKUP($A176,'Allele data'!I$6:M$24,5,TRUE)</f>
        <v>1.1100000000000136</v>
      </c>
      <c r="D176" s="41">
        <f>VLOOKUP($A176,'Allele data'!P$6:T$26,5,TRUE)</f>
        <v>-1.5</v>
      </c>
      <c r="E176" s="41">
        <f>VLOOKUP($A176,'Allele data'!W$6:AA$25,5,TRUE)</f>
        <v>-4.7900000000000205</v>
      </c>
      <c r="F176" s="41">
        <f>VLOOKUP($A176,'Allele data'!AD$6:AJ$22,7,TRUE)</f>
        <v>-1.240000000000009</v>
      </c>
    </row>
    <row r="177" spans="1:6" ht="12.75">
      <c r="A177" s="41">
        <v>175</v>
      </c>
      <c r="B177" s="41">
        <f>VLOOKUP(A177,'Allele data'!B$6:F$15,5,TRUE)</f>
        <v>-1.5146153846153965</v>
      </c>
      <c r="C177" s="41">
        <f>VLOOKUP($A177,'Allele data'!I$6:M$24,5,TRUE)</f>
        <v>1.1100000000000136</v>
      </c>
      <c r="D177" s="41">
        <f>VLOOKUP($A177,'Allele data'!P$6:T$26,5,TRUE)</f>
        <v>-1.5</v>
      </c>
      <c r="E177" s="41">
        <f>VLOOKUP($A177,'Allele data'!W$6:AA$25,5,TRUE)</f>
        <v>-4.7900000000000205</v>
      </c>
      <c r="F177" s="41">
        <f>VLOOKUP($A177,'Allele data'!AD$6:AJ$22,7,TRUE)</f>
        <v>-1.240000000000009</v>
      </c>
    </row>
    <row r="178" spans="1:6" ht="12.75">
      <c r="A178" s="41">
        <v>176</v>
      </c>
      <c r="B178" s="41">
        <f>VLOOKUP(A178,'Allele data'!B$6:F$15,5,TRUE)</f>
        <v>-1.5146153846153965</v>
      </c>
      <c r="C178" s="41">
        <f>VLOOKUP($A178,'Allele data'!I$6:M$24,5,TRUE)</f>
        <v>1.1100000000000136</v>
      </c>
      <c r="D178" s="41">
        <f>VLOOKUP($A178,'Allele data'!P$6:T$26,5,TRUE)</f>
        <v>-1.5</v>
      </c>
      <c r="E178" s="41">
        <f>VLOOKUP($A178,'Allele data'!W$6:AA$25,5,TRUE)</f>
        <v>-4.7900000000000205</v>
      </c>
      <c r="F178" s="41">
        <f>VLOOKUP($A178,'Allele data'!AD$6:AJ$22,7,TRUE)</f>
        <v>-1.240000000000009</v>
      </c>
    </row>
    <row r="179" spans="1:6" ht="12.75">
      <c r="A179" s="41">
        <v>177</v>
      </c>
      <c r="B179" s="41">
        <f>VLOOKUP(A179,'Allele data'!B$6:F$15,5,TRUE)</f>
        <v>-1.5146153846153965</v>
      </c>
      <c r="C179" s="41">
        <f>VLOOKUP($A179,'Allele data'!I$6:M$24,5,TRUE)</f>
        <v>1.1100000000000136</v>
      </c>
      <c r="D179" s="41">
        <f>VLOOKUP($A179,'Allele data'!P$6:T$26,5,TRUE)</f>
        <v>-1.5</v>
      </c>
      <c r="E179" s="41">
        <f>VLOOKUP($A179,'Allele data'!W$6:AA$25,5,TRUE)</f>
        <v>-4.7900000000000205</v>
      </c>
      <c r="F179" s="41">
        <f>VLOOKUP($A179,'Allele data'!AD$6:AJ$22,7,TRUE)</f>
        <v>-1.240000000000009</v>
      </c>
    </row>
    <row r="180" spans="1:6" ht="12.75">
      <c r="A180" s="41">
        <v>178</v>
      </c>
      <c r="B180" s="41">
        <f>VLOOKUP(A180,'Allele data'!B$6:F$15,5,TRUE)</f>
        <v>-1.5146153846153965</v>
      </c>
      <c r="C180" s="41">
        <f>VLOOKUP($A180,'Allele data'!I$6:M$24,5,TRUE)</f>
        <v>1.1100000000000136</v>
      </c>
      <c r="D180" s="41">
        <f>VLOOKUP($A180,'Allele data'!P$6:T$26,5,TRUE)</f>
        <v>-1.5</v>
      </c>
      <c r="E180" s="41">
        <f>VLOOKUP($A180,'Allele data'!W$6:AA$25,5,TRUE)</f>
        <v>-4.7900000000000205</v>
      </c>
      <c r="F180" s="41">
        <f>VLOOKUP($A180,'Allele data'!AD$6:AJ$22,7,TRUE)</f>
        <v>-1.240000000000009</v>
      </c>
    </row>
    <row r="181" spans="1:6" ht="12.75">
      <c r="A181" s="41">
        <v>179</v>
      </c>
      <c r="B181" s="41">
        <f>VLOOKUP(A181,'Allele data'!B$6:F$15,5,TRUE)</f>
        <v>-1.5146153846153965</v>
      </c>
      <c r="C181" s="41">
        <f>VLOOKUP($A181,'Allele data'!I$6:M$24,5,TRUE)</f>
        <v>1.1100000000000136</v>
      </c>
      <c r="D181" s="41">
        <f>VLOOKUP($A181,'Allele data'!P$6:T$26,5,TRUE)</f>
        <v>-1.5</v>
      </c>
      <c r="E181" s="41">
        <f>VLOOKUP($A181,'Allele data'!W$6:AA$25,5,TRUE)</f>
        <v>-4.7900000000000205</v>
      </c>
      <c r="F181" s="41">
        <f>VLOOKUP($A181,'Allele data'!AD$6:AJ$22,7,TRUE)</f>
        <v>-1.240000000000009</v>
      </c>
    </row>
    <row r="182" spans="1:6" ht="12.75">
      <c r="A182" s="41">
        <v>180</v>
      </c>
      <c r="B182" s="41">
        <f>VLOOKUP(A182,'Allele data'!B$6:F$15,5,TRUE)</f>
        <v>-1.5146153846153965</v>
      </c>
      <c r="C182" s="41">
        <f>VLOOKUP($A182,'Allele data'!I$6:M$24,5,TRUE)</f>
        <v>1.1100000000000136</v>
      </c>
      <c r="D182" s="41">
        <f>VLOOKUP($A182,'Allele data'!P$6:T$26,5,TRUE)</f>
        <v>-1.5</v>
      </c>
      <c r="E182" s="41">
        <f>VLOOKUP($A182,'Allele data'!W$6:AA$25,5,TRUE)</f>
        <v>-4.7900000000000205</v>
      </c>
      <c r="F182" s="41">
        <f>VLOOKUP($A182,'Allele data'!AD$6:AJ$22,7,TRUE)</f>
        <v>-1.240000000000009</v>
      </c>
    </row>
    <row r="183" spans="1:6" ht="12.75">
      <c r="A183" s="41">
        <v>181</v>
      </c>
      <c r="B183" s="41">
        <f>VLOOKUP(A183,'Allele data'!B$6:F$15,5,TRUE)</f>
        <v>-1.5146153846153965</v>
      </c>
      <c r="C183" s="41">
        <f>VLOOKUP($A183,'Allele data'!I$6:M$24,5,TRUE)</f>
        <v>1.1100000000000136</v>
      </c>
      <c r="D183" s="41">
        <f>VLOOKUP($A183,'Allele data'!P$6:T$26,5,TRUE)</f>
        <v>-1.5</v>
      </c>
      <c r="E183" s="41">
        <f>VLOOKUP($A183,'Allele data'!W$6:AA$25,5,TRUE)</f>
        <v>-4.7900000000000205</v>
      </c>
      <c r="F183" s="41">
        <f>VLOOKUP($A183,'Allele data'!AD$6:AJ$22,7,TRUE)</f>
        <v>-1.240000000000009</v>
      </c>
    </row>
    <row r="184" spans="1:6" ht="12.75">
      <c r="A184" s="41">
        <v>182</v>
      </c>
      <c r="B184" s="41">
        <f>VLOOKUP(A184,'Allele data'!B$6:F$15,5,TRUE)</f>
        <v>-1.5124999999999886</v>
      </c>
      <c r="C184" s="41">
        <f>VLOOKUP($A184,'Allele data'!I$6:M$24,5,TRUE)</f>
        <v>1.1100000000000136</v>
      </c>
      <c r="D184" s="41">
        <f>VLOOKUP($A184,'Allele data'!P$6:T$26,5,TRUE)</f>
        <v>-1.5</v>
      </c>
      <c r="E184" s="41">
        <f>VLOOKUP($A184,'Allele data'!W$6:AA$25,5,TRUE)</f>
        <v>-4.7900000000000205</v>
      </c>
      <c r="F184" s="41">
        <f>VLOOKUP($A184,'Allele data'!AD$6:AJ$22,7,TRUE)</f>
        <v>-1.240000000000009</v>
      </c>
    </row>
    <row r="185" spans="1:6" ht="12.75">
      <c r="A185" s="41">
        <v>183</v>
      </c>
      <c r="B185" s="41">
        <f>VLOOKUP(A185,'Allele data'!B$6:F$15,5,TRUE)</f>
        <v>-1.5124999999999886</v>
      </c>
      <c r="C185" s="41">
        <f>VLOOKUP($A185,'Allele data'!I$6:M$24,5,TRUE)</f>
        <v>1.1100000000000136</v>
      </c>
      <c r="D185" s="41">
        <f>VLOOKUP($A185,'Allele data'!P$6:T$26,5,TRUE)</f>
        <v>-1.5</v>
      </c>
      <c r="E185" s="41">
        <f>VLOOKUP($A185,'Allele data'!W$6:AA$25,5,TRUE)</f>
        <v>-4.7900000000000205</v>
      </c>
      <c r="F185" s="41">
        <f>VLOOKUP($A185,'Allele data'!AD$6:AJ$22,7,TRUE)</f>
        <v>-1.240000000000009</v>
      </c>
    </row>
    <row r="186" spans="1:6" ht="12.75">
      <c r="A186" s="41">
        <v>184</v>
      </c>
      <c r="B186" s="41">
        <f>VLOOKUP(A186,'Allele data'!B$6:F$15,5,TRUE)</f>
        <v>-1.5124999999999886</v>
      </c>
      <c r="C186" s="41">
        <f>VLOOKUP($A186,'Allele data'!I$6:M$24,5,TRUE)</f>
        <v>1.1100000000000136</v>
      </c>
      <c r="D186" s="41">
        <f>VLOOKUP($A186,'Allele data'!P$6:T$26,5,TRUE)</f>
        <v>-1.5</v>
      </c>
      <c r="E186" s="41">
        <f>VLOOKUP($A186,'Allele data'!W$6:AA$25,5,TRUE)</f>
        <v>-4.7900000000000205</v>
      </c>
      <c r="F186" s="41">
        <f>VLOOKUP($A186,'Allele data'!AD$6:AJ$22,7,TRUE)</f>
        <v>-1.240000000000009</v>
      </c>
    </row>
    <row r="187" spans="1:6" ht="12.75">
      <c r="A187" s="41">
        <v>185</v>
      </c>
      <c r="B187" s="41">
        <f>VLOOKUP(A187,'Allele data'!B$6:F$15,5,TRUE)</f>
        <v>-1.5124999999999886</v>
      </c>
      <c r="C187" s="41">
        <f>VLOOKUP($A187,'Allele data'!I$6:M$24,5,TRUE)</f>
        <v>1.1100000000000136</v>
      </c>
      <c r="D187" s="41">
        <f>VLOOKUP($A187,'Allele data'!P$6:T$26,5,TRUE)</f>
        <v>-1.5</v>
      </c>
      <c r="E187" s="41">
        <f>VLOOKUP($A187,'Allele data'!W$6:AA$25,5,TRUE)</f>
        <v>-4.7900000000000205</v>
      </c>
      <c r="F187" s="41">
        <f>VLOOKUP($A187,'Allele data'!AD$6:AJ$22,7,TRUE)</f>
        <v>-1.240000000000009</v>
      </c>
    </row>
    <row r="188" spans="1:6" ht="12.75">
      <c r="A188" s="41">
        <v>186</v>
      </c>
      <c r="B188" s="41">
        <f>VLOOKUP(A188,'Allele data'!B$6:F$15,5,TRUE)</f>
        <v>-1.5124999999999886</v>
      </c>
      <c r="C188" s="41">
        <f>VLOOKUP($A188,'Allele data'!I$6:M$24,5,TRUE)</f>
        <v>1.1100000000000136</v>
      </c>
      <c r="D188" s="41">
        <f>VLOOKUP($A188,'Allele data'!P$6:T$26,5,TRUE)</f>
        <v>-1.5</v>
      </c>
      <c r="E188" s="41">
        <f>VLOOKUP($A188,'Allele data'!W$6:AA$25,5,TRUE)</f>
        <v>-4.7900000000000205</v>
      </c>
      <c r="F188" s="41">
        <f>VLOOKUP($A188,'Allele data'!AD$6:AJ$22,7,TRUE)</f>
        <v>-1.240000000000009</v>
      </c>
    </row>
    <row r="189" spans="1:6" ht="12.75">
      <c r="A189" s="41">
        <v>187</v>
      </c>
      <c r="B189" s="41">
        <f>VLOOKUP(A189,'Allele data'!B$6:F$15,5,TRUE)</f>
        <v>-1.5124999999999886</v>
      </c>
      <c r="C189" s="41">
        <f>VLOOKUP($A189,'Allele data'!I$6:M$24,5,TRUE)</f>
        <v>1.1100000000000136</v>
      </c>
      <c r="D189" s="41">
        <f>VLOOKUP($A189,'Allele data'!P$6:T$26,5,TRUE)</f>
        <v>-1.5</v>
      </c>
      <c r="E189" s="41">
        <f>VLOOKUP($A189,'Allele data'!W$6:AA$25,5,TRUE)</f>
        <v>-4.7900000000000205</v>
      </c>
      <c r="F189" s="41">
        <f>VLOOKUP($A189,'Allele data'!AD$6:AJ$22,7,TRUE)</f>
        <v>-1.240000000000009</v>
      </c>
    </row>
    <row r="190" spans="1:6" ht="12.75">
      <c r="A190" s="41">
        <v>188</v>
      </c>
      <c r="B190" s="41">
        <f>VLOOKUP(A190,'Allele data'!B$6:F$15,5,TRUE)</f>
        <v>-1.5124999999999886</v>
      </c>
      <c r="C190" s="41">
        <f>VLOOKUP($A190,'Allele data'!I$6:M$24,5,TRUE)</f>
        <v>1.1100000000000136</v>
      </c>
      <c r="D190" s="41">
        <f>VLOOKUP($A190,'Allele data'!P$6:T$26,5,TRUE)</f>
        <v>-1.5</v>
      </c>
      <c r="E190" s="41">
        <f>VLOOKUP($A190,'Allele data'!W$6:AA$25,5,TRUE)</f>
        <v>-4.7900000000000205</v>
      </c>
      <c r="F190" s="41">
        <f>VLOOKUP($A190,'Allele data'!AD$6:AJ$22,7,TRUE)</f>
        <v>-1.240000000000009</v>
      </c>
    </row>
    <row r="191" spans="1:6" ht="12.75">
      <c r="A191" s="41">
        <v>189</v>
      </c>
      <c r="B191" s="41">
        <f>VLOOKUP(A191,'Allele data'!B$6:F$15,5,TRUE)</f>
        <v>-1.5124999999999886</v>
      </c>
      <c r="C191" s="41">
        <f>VLOOKUP($A191,'Allele data'!I$6:M$24,5,TRUE)</f>
        <v>1.1100000000000136</v>
      </c>
      <c r="D191" s="41">
        <f>VLOOKUP($A191,'Allele data'!P$6:T$26,5,TRUE)</f>
        <v>-1.5</v>
      </c>
      <c r="E191" s="41">
        <f>VLOOKUP($A191,'Allele data'!W$6:AA$25,5,TRUE)</f>
        <v>-4.7900000000000205</v>
      </c>
      <c r="F191" s="41">
        <f>VLOOKUP($A191,'Allele data'!AD$6:AJ$22,7,TRUE)</f>
        <v>-1.240000000000009</v>
      </c>
    </row>
    <row r="192" spans="1:6" ht="12.75">
      <c r="A192" s="41">
        <v>190</v>
      </c>
      <c r="B192" s="41">
        <f>VLOOKUP(A192,'Allele data'!B$6:F$15,5,TRUE)</f>
        <v>-1.5124999999999886</v>
      </c>
      <c r="C192" s="41">
        <f>VLOOKUP($A192,'Allele data'!I$6:M$24,5,TRUE)</f>
        <v>1.1100000000000136</v>
      </c>
      <c r="D192" s="41">
        <f>VLOOKUP($A192,'Allele data'!P$6:T$26,5,TRUE)</f>
        <v>-1.5</v>
      </c>
      <c r="E192" s="41">
        <f>VLOOKUP($A192,'Allele data'!W$6:AA$25,5,TRUE)</f>
        <v>-4.7900000000000205</v>
      </c>
      <c r="F192" s="41">
        <f>VLOOKUP($A192,'Allele data'!AD$6:AJ$22,7,TRUE)</f>
        <v>-1.240000000000009</v>
      </c>
    </row>
    <row r="193" spans="1:6" ht="12.75">
      <c r="A193" s="41">
        <v>191</v>
      </c>
      <c r="B193" s="41">
        <f>VLOOKUP(A193,'Allele data'!B$6:F$15,5,TRUE)</f>
        <v>-1.4824999999999875</v>
      </c>
      <c r="C193" s="41">
        <f>VLOOKUP($A193,'Allele data'!I$6:M$24,5,TRUE)</f>
        <v>1.1100000000000136</v>
      </c>
      <c r="D193" s="41">
        <f>VLOOKUP($A193,'Allele data'!P$6:T$26,5,TRUE)</f>
        <v>-1.5</v>
      </c>
      <c r="E193" s="41">
        <f>VLOOKUP($A193,'Allele data'!W$6:AA$25,5,TRUE)</f>
        <v>-4.7900000000000205</v>
      </c>
      <c r="F193" s="41">
        <f>VLOOKUP($A193,'Allele data'!AD$6:AJ$22,7,TRUE)</f>
        <v>-1.240000000000009</v>
      </c>
    </row>
    <row r="194" spans="1:6" ht="12.75">
      <c r="A194" s="41">
        <v>192</v>
      </c>
      <c r="B194" s="41">
        <f>VLOOKUP(A194,'Allele data'!B$6:F$15,5,TRUE)</f>
        <v>-1.4824999999999875</v>
      </c>
      <c r="C194" s="41">
        <f>VLOOKUP($A194,'Allele data'!I$6:M$24,5,TRUE)</f>
        <v>1.1100000000000136</v>
      </c>
      <c r="D194" s="41">
        <f>VLOOKUP($A194,'Allele data'!P$6:T$26,5,TRUE)</f>
        <v>-1.5</v>
      </c>
      <c r="E194" s="41">
        <f>VLOOKUP($A194,'Allele data'!W$6:AA$25,5,TRUE)</f>
        <v>-4.7900000000000205</v>
      </c>
      <c r="F194" s="41">
        <f>VLOOKUP($A194,'Allele data'!AD$6:AJ$22,7,TRUE)</f>
        <v>-1.240000000000009</v>
      </c>
    </row>
    <row r="195" spans="1:6" ht="12.75">
      <c r="A195" s="41">
        <v>193</v>
      </c>
      <c r="B195" s="41">
        <f>VLOOKUP(A195,'Allele data'!B$6:F$15,5,TRUE)</f>
        <v>-1.4824999999999875</v>
      </c>
      <c r="C195" s="41">
        <f>VLOOKUP($A195,'Allele data'!I$6:M$24,5,TRUE)</f>
        <v>1.1100000000000136</v>
      </c>
      <c r="D195" s="41">
        <f>VLOOKUP($A195,'Allele data'!P$6:T$26,5,TRUE)</f>
        <v>-1.5</v>
      </c>
      <c r="E195" s="41">
        <f>VLOOKUP($A195,'Allele data'!W$6:AA$25,5,TRUE)</f>
        <v>-4.7900000000000205</v>
      </c>
      <c r="F195" s="41">
        <f>VLOOKUP($A195,'Allele data'!AD$6:AJ$22,7,TRUE)</f>
        <v>-1.240000000000009</v>
      </c>
    </row>
    <row r="196" spans="1:6" ht="12.75">
      <c r="A196" s="41">
        <v>194</v>
      </c>
      <c r="B196" s="41">
        <f>VLOOKUP(A196,'Allele data'!B$6:F$15,5,TRUE)</f>
        <v>-1.4824999999999875</v>
      </c>
      <c r="C196" s="41">
        <f>VLOOKUP($A196,'Allele data'!I$6:M$24,5,TRUE)</f>
        <v>1.1100000000000136</v>
      </c>
      <c r="D196" s="41">
        <f>VLOOKUP($A196,'Allele data'!P$6:T$26,5,TRUE)</f>
        <v>-1.5</v>
      </c>
      <c r="E196" s="41">
        <f>VLOOKUP($A196,'Allele data'!W$6:AA$25,5,TRUE)</f>
        <v>-4.7900000000000205</v>
      </c>
      <c r="F196" s="41">
        <f>VLOOKUP($A196,'Allele data'!AD$6:AJ$22,7,TRUE)</f>
        <v>-1.240000000000009</v>
      </c>
    </row>
    <row r="197" spans="1:6" ht="12.75">
      <c r="A197" s="41">
        <v>195</v>
      </c>
      <c r="B197" s="41">
        <f>VLOOKUP(A197,'Allele data'!B$6:F$15,5,TRUE)</f>
        <v>-1.4824999999999875</v>
      </c>
      <c r="C197" s="41">
        <f>VLOOKUP($A197,'Allele data'!I$6:M$24,5,TRUE)</f>
        <v>1.1100000000000136</v>
      </c>
      <c r="D197" s="41">
        <f>VLOOKUP($A197,'Allele data'!P$6:T$26,5,TRUE)</f>
        <v>-1.5</v>
      </c>
      <c r="E197" s="41">
        <f>VLOOKUP($A197,'Allele data'!W$6:AA$25,5,TRUE)</f>
        <v>-4.7900000000000205</v>
      </c>
      <c r="F197" s="41">
        <f>VLOOKUP($A197,'Allele data'!AD$6:AJ$22,7,TRUE)</f>
        <v>-1.240000000000009</v>
      </c>
    </row>
    <row r="198" spans="1:6" ht="12.75">
      <c r="A198" s="41">
        <v>196</v>
      </c>
      <c r="B198" s="41">
        <f>VLOOKUP(A198,'Allele data'!B$6:F$15,5,TRUE)</f>
        <v>-1.4824999999999875</v>
      </c>
      <c r="C198" s="41">
        <f>VLOOKUP($A198,'Allele data'!I$6:M$24,5,TRUE)</f>
        <v>1.1100000000000136</v>
      </c>
      <c r="D198" s="41">
        <f>VLOOKUP($A198,'Allele data'!P$6:T$26,5,TRUE)</f>
        <v>-1.5</v>
      </c>
      <c r="E198" s="41">
        <f>VLOOKUP($A198,'Allele data'!W$6:AA$25,5,TRUE)</f>
        <v>-4.7900000000000205</v>
      </c>
      <c r="F198" s="41">
        <f>VLOOKUP($A198,'Allele data'!AD$6:AJ$22,7,TRUE)</f>
        <v>-1.240000000000009</v>
      </c>
    </row>
    <row r="199" spans="1:6" ht="12.75">
      <c r="A199" s="41">
        <v>197</v>
      </c>
      <c r="B199" s="41">
        <f>VLOOKUP(A199,'Allele data'!B$6:F$15,5,TRUE)</f>
        <v>-1.4824999999999875</v>
      </c>
      <c r="C199" s="41">
        <f>VLOOKUP($A199,'Allele data'!I$6:M$24,5,TRUE)</f>
        <v>1.1100000000000136</v>
      </c>
      <c r="D199" s="41">
        <f>VLOOKUP($A199,'Allele data'!P$6:T$26,5,TRUE)</f>
        <v>-1.5</v>
      </c>
      <c r="E199" s="41">
        <f>VLOOKUP($A199,'Allele data'!W$6:AA$25,5,TRUE)</f>
        <v>-4.7900000000000205</v>
      </c>
      <c r="F199" s="41">
        <f>VLOOKUP($A199,'Allele data'!AD$6:AJ$22,7,TRUE)</f>
        <v>-1.240000000000009</v>
      </c>
    </row>
    <row r="200" spans="1:6" ht="12.75">
      <c r="A200" s="41">
        <v>198</v>
      </c>
      <c r="B200" s="41">
        <f>VLOOKUP(A200,'Allele data'!B$6:F$15,5,TRUE)</f>
        <v>-1.4824999999999875</v>
      </c>
      <c r="C200" s="41">
        <f>VLOOKUP($A200,'Allele data'!I$6:M$24,5,TRUE)</f>
        <v>1.1100000000000136</v>
      </c>
      <c r="D200" s="41">
        <f>VLOOKUP($A200,'Allele data'!P$6:T$26,5,TRUE)</f>
        <v>-1.5</v>
      </c>
      <c r="E200" s="41">
        <f>VLOOKUP($A200,'Allele data'!W$6:AA$25,5,TRUE)</f>
        <v>-4.7900000000000205</v>
      </c>
      <c r="F200" s="41">
        <f>VLOOKUP($A200,'Allele data'!AD$6:AJ$22,7,TRUE)</f>
        <v>-1.240000000000009</v>
      </c>
    </row>
    <row r="201" spans="1:6" ht="12.75">
      <c r="A201" s="41">
        <v>199</v>
      </c>
      <c r="B201" s="41">
        <f>VLOOKUP(A201,'Allele data'!B$6:F$15,5,TRUE)</f>
        <v>-1.4824999999999875</v>
      </c>
      <c r="C201" s="41">
        <f>VLOOKUP($A201,'Allele data'!I$6:M$24,5,TRUE)</f>
        <v>1.1100000000000136</v>
      </c>
      <c r="D201" s="41">
        <f>VLOOKUP($A201,'Allele data'!P$6:T$26,5,TRUE)</f>
        <v>-1.5</v>
      </c>
      <c r="E201" s="41">
        <f>VLOOKUP($A201,'Allele data'!W$6:AA$25,5,TRUE)</f>
        <v>-4.7900000000000205</v>
      </c>
      <c r="F201" s="41">
        <f>VLOOKUP($A201,'Allele data'!AD$6:AJ$22,7,TRUE)</f>
        <v>-1.240000000000009</v>
      </c>
    </row>
    <row r="202" spans="1:6" ht="12.75">
      <c r="A202" s="41">
        <v>200</v>
      </c>
      <c r="B202" s="41">
        <f>VLOOKUP(A202,'Allele data'!B$6:F$15,5,TRUE)</f>
        <v>-1.5600000000000023</v>
      </c>
      <c r="C202" s="41">
        <f>VLOOKUP($A202,'Allele data'!I$6:M$24,5,TRUE)</f>
        <v>1.1100000000000136</v>
      </c>
      <c r="D202" s="41">
        <f>VLOOKUP($A202,'Allele data'!P$6:T$26,5,TRUE)</f>
        <v>-1.5</v>
      </c>
      <c r="E202" s="41">
        <f>VLOOKUP($A202,'Allele data'!W$6:AA$25,5,TRUE)</f>
        <v>-4.7900000000000205</v>
      </c>
      <c r="F202" s="41">
        <f>VLOOKUP($A202,'Allele data'!AD$6:AJ$22,7,TRUE)</f>
        <v>-1.240000000000009</v>
      </c>
    </row>
    <row r="203" spans="1:6" ht="12.75">
      <c r="A203" s="41">
        <v>201</v>
      </c>
      <c r="B203" s="41">
        <f>VLOOKUP(A203,'Allele data'!B$6:F$15,5,TRUE)</f>
        <v>-1.5600000000000023</v>
      </c>
      <c r="C203" s="41">
        <f>VLOOKUP($A203,'Allele data'!I$6:M$24,5,TRUE)</f>
        <v>1.1100000000000136</v>
      </c>
      <c r="D203" s="41">
        <f>VLOOKUP($A203,'Allele data'!P$6:T$26,5,TRUE)</f>
        <v>-1.5</v>
      </c>
      <c r="E203" s="41">
        <f>VLOOKUP($A203,'Allele data'!W$6:AA$25,5,TRUE)</f>
        <v>-4.7900000000000205</v>
      </c>
      <c r="F203" s="41">
        <f>VLOOKUP($A203,'Allele data'!AD$6:AJ$22,7,TRUE)</f>
        <v>-1.240000000000009</v>
      </c>
    </row>
    <row r="204" spans="1:6" ht="12.75">
      <c r="A204" s="41">
        <v>202</v>
      </c>
      <c r="B204" s="41">
        <f>VLOOKUP(A204,'Allele data'!B$6:F$15,5,TRUE)</f>
        <v>-1.5600000000000023</v>
      </c>
      <c r="C204" s="41">
        <f>VLOOKUP($A204,'Allele data'!I$6:M$24,5,TRUE)</f>
        <v>1.1100000000000136</v>
      </c>
      <c r="D204" s="41">
        <f>VLOOKUP($A204,'Allele data'!P$6:T$26,5,TRUE)</f>
        <v>-1.5</v>
      </c>
      <c r="E204" s="41">
        <f>VLOOKUP($A204,'Allele data'!W$6:AA$25,5,TRUE)</f>
        <v>-4.7900000000000205</v>
      </c>
      <c r="F204" s="41">
        <f>VLOOKUP($A204,'Allele data'!AD$6:AJ$22,7,TRUE)</f>
        <v>-1.240000000000009</v>
      </c>
    </row>
    <row r="205" spans="1:6" ht="12.75">
      <c r="A205" s="41">
        <v>203</v>
      </c>
      <c r="B205" s="41">
        <f>VLOOKUP(A205,'Allele data'!B$6:F$15,5,TRUE)</f>
        <v>-1.5600000000000023</v>
      </c>
      <c r="C205" s="41">
        <f>VLOOKUP($A205,'Allele data'!I$6:M$24,5,TRUE)</f>
        <v>1.1100000000000136</v>
      </c>
      <c r="D205" s="41">
        <f>VLOOKUP($A205,'Allele data'!P$6:T$26,5,TRUE)</f>
        <v>-1.5</v>
      </c>
      <c r="E205" s="41">
        <f>VLOOKUP($A205,'Allele data'!W$6:AA$25,5,TRUE)</f>
        <v>-4.7900000000000205</v>
      </c>
      <c r="F205" s="41">
        <f>VLOOKUP($A205,'Allele data'!AD$6:AJ$22,7,TRUE)</f>
        <v>-1.240000000000009</v>
      </c>
    </row>
    <row r="206" spans="1:6" ht="12.75">
      <c r="A206" s="41">
        <v>204</v>
      </c>
      <c r="B206" s="41">
        <f>VLOOKUP(A206,'Allele data'!B$6:F$15,5,TRUE)</f>
        <v>-1.5600000000000023</v>
      </c>
      <c r="C206" s="41">
        <f>VLOOKUP($A206,'Allele data'!I$6:M$24,5,TRUE)</f>
        <v>1.1100000000000136</v>
      </c>
      <c r="D206" s="41">
        <f>VLOOKUP($A206,'Allele data'!P$6:T$26,5,TRUE)</f>
        <v>-1.5</v>
      </c>
      <c r="E206" s="41">
        <f>VLOOKUP($A206,'Allele data'!W$6:AA$25,5,TRUE)</f>
        <v>-4.7900000000000205</v>
      </c>
      <c r="F206" s="41">
        <f>VLOOKUP($A206,'Allele data'!AD$6:AJ$22,7,TRUE)</f>
        <v>-1.240000000000009</v>
      </c>
    </row>
    <row r="207" spans="1:6" ht="12.75">
      <c r="A207" s="41">
        <v>205</v>
      </c>
      <c r="B207" s="41">
        <f>VLOOKUP(A207,'Allele data'!B$6:F$15,5,TRUE)</f>
        <v>-1.5600000000000023</v>
      </c>
      <c r="C207" s="41">
        <f>VLOOKUP($A207,'Allele data'!I$6:M$24,5,TRUE)</f>
        <v>1.1100000000000136</v>
      </c>
      <c r="D207" s="41">
        <f>VLOOKUP($A207,'Allele data'!P$6:T$26,5,TRUE)</f>
        <v>-1.5</v>
      </c>
      <c r="E207" s="41">
        <f>VLOOKUP($A207,'Allele data'!W$6:AA$25,5,TRUE)</f>
        <v>-4.7900000000000205</v>
      </c>
      <c r="F207" s="41">
        <f>VLOOKUP($A207,'Allele data'!AD$6:AJ$22,7,TRUE)</f>
        <v>-1.240000000000009</v>
      </c>
    </row>
    <row r="208" spans="1:6" ht="12.75">
      <c r="A208" s="41">
        <v>206</v>
      </c>
      <c r="B208" s="41">
        <f>VLOOKUP(A208,'Allele data'!B$6:F$15,5,TRUE)</f>
        <v>-1.5600000000000023</v>
      </c>
      <c r="C208" s="41">
        <f>VLOOKUP($A208,'Allele data'!I$6:M$24,5,TRUE)</f>
        <v>1.1100000000000136</v>
      </c>
      <c r="D208" s="41">
        <f>VLOOKUP($A208,'Allele data'!P$6:T$26,5,TRUE)</f>
        <v>-1.5</v>
      </c>
      <c r="E208" s="41">
        <f>VLOOKUP($A208,'Allele data'!W$6:AA$25,5,TRUE)</f>
        <v>-4.7900000000000205</v>
      </c>
      <c r="F208" s="41">
        <f>VLOOKUP($A208,'Allele data'!AD$6:AJ$22,7,TRUE)</f>
        <v>-1.240000000000009</v>
      </c>
    </row>
    <row r="209" spans="1:6" ht="12.75">
      <c r="A209" s="41">
        <v>207</v>
      </c>
      <c r="B209" s="41">
        <f>VLOOKUP(A209,'Allele data'!B$6:F$15,5,TRUE)</f>
        <v>-1.5600000000000023</v>
      </c>
      <c r="C209" s="41">
        <f>VLOOKUP($A209,'Allele data'!I$6:M$24,5,TRUE)</f>
        <v>1.1100000000000136</v>
      </c>
      <c r="D209" s="41">
        <f>VLOOKUP($A209,'Allele data'!P$6:T$26,5,TRUE)</f>
        <v>-1.5</v>
      </c>
      <c r="E209" s="41">
        <f>VLOOKUP($A209,'Allele data'!W$6:AA$25,5,TRUE)</f>
        <v>-4.7900000000000205</v>
      </c>
      <c r="F209" s="41">
        <f>VLOOKUP($A209,'Allele data'!AD$6:AJ$22,7,TRUE)</f>
        <v>-1.240000000000009</v>
      </c>
    </row>
    <row r="210" spans="1:6" ht="12.75">
      <c r="A210" s="41">
        <v>208</v>
      </c>
      <c r="B210" s="41">
        <f>VLOOKUP(A210,'Allele data'!B$6:F$15,5,TRUE)</f>
        <v>-1.5600000000000023</v>
      </c>
      <c r="C210" s="41">
        <f>VLOOKUP($A210,'Allele data'!I$6:M$24,5,TRUE)</f>
        <v>1.1100000000000136</v>
      </c>
      <c r="D210" s="41">
        <f>VLOOKUP($A210,'Allele data'!P$6:T$26,5,TRUE)</f>
        <v>-1.5</v>
      </c>
      <c r="E210" s="41">
        <f>VLOOKUP($A210,'Allele data'!W$6:AA$25,5,TRUE)</f>
        <v>-4.7900000000000205</v>
      </c>
      <c r="F210" s="41">
        <f>VLOOKUP($A210,'Allele data'!AD$6:AJ$22,7,TRUE)</f>
        <v>-1.240000000000009</v>
      </c>
    </row>
    <row r="211" spans="1:6" ht="12.75">
      <c r="A211" s="41">
        <v>209</v>
      </c>
      <c r="B211" s="41">
        <f>VLOOKUP(A211,'Allele data'!B$6:F$15,5,TRUE)</f>
        <v>-1.6550000000000011</v>
      </c>
      <c r="C211" s="41">
        <f>VLOOKUP($A211,'Allele data'!I$6:M$24,5,TRUE)</f>
        <v>1.1100000000000136</v>
      </c>
      <c r="D211" s="41">
        <f>VLOOKUP($A211,'Allele data'!P$6:T$26,5,TRUE)</f>
        <v>-1.5</v>
      </c>
      <c r="E211" s="41">
        <f>VLOOKUP($A211,'Allele data'!W$6:AA$25,5,TRUE)</f>
        <v>-4.7900000000000205</v>
      </c>
      <c r="F211" s="41">
        <f>VLOOKUP($A211,'Allele data'!AD$6:AJ$22,7,TRUE)</f>
        <v>-1.240000000000009</v>
      </c>
    </row>
    <row r="212" spans="1:6" ht="12.75">
      <c r="A212" s="41">
        <v>210</v>
      </c>
      <c r="B212" s="41">
        <f>VLOOKUP(A212,'Allele data'!B$6:F$15,5,TRUE)</f>
        <v>-1.6550000000000011</v>
      </c>
      <c r="C212" s="41">
        <f>VLOOKUP($A212,'Allele data'!I$6:M$24,5,TRUE)</f>
        <v>1.190000000000012</v>
      </c>
      <c r="D212" s="41">
        <f>VLOOKUP($A212,'Allele data'!P$6:T$26,5,TRUE)</f>
        <v>-1.5</v>
      </c>
      <c r="E212" s="41">
        <f>VLOOKUP($A212,'Allele data'!W$6:AA$25,5,TRUE)</f>
        <v>-4.7900000000000205</v>
      </c>
      <c r="F212" s="41">
        <f>VLOOKUP($A212,'Allele data'!AD$6:AJ$22,7,TRUE)</f>
        <v>-1.240000000000009</v>
      </c>
    </row>
    <row r="213" spans="1:6" ht="12.75">
      <c r="A213" s="41">
        <v>211</v>
      </c>
      <c r="B213" s="41">
        <f>VLOOKUP(A213,'Allele data'!B$6:F$15,5,TRUE)</f>
        <v>-1.6550000000000011</v>
      </c>
      <c r="C213" s="41">
        <f>VLOOKUP($A213,'Allele data'!I$6:M$24,5,TRUE)</f>
        <v>1.190000000000012</v>
      </c>
      <c r="D213" s="41">
        <f>VLOOKUP($A213,'Allele data'!P$6:T$26,5,TRUE)</f>
        <v>-1.5</v>
      </c>
      <c r="E213" s="41">
        <f>VLOOKUP($A213,'Allele data'!W$6:AA$25,5,TRUE)</f>
        <v>-4.7900000000000205</v>
      </c>
      <c r="F213" s="41">
        <f>VLOOKUP($A213,'Allele data'!AD$6:AJ$22,7,TRUE)</f>
        <v>-1.240000000000009</v>
      </c>
    </row>
    <row r="214" spans="1:6" ht="12.75">
      <c r="A214" s="41">
        <v>212</v>
      </c>
      <c r="B214" s="41">
        <f>VLOOKUP(A214,'Allele data'!B$6:F$15,5,TRUE)</f>
        <v>-1.6550000000000011</v>
      </c>
      <c r="C214" s="41">
        <f>VLOOKUP($A214,'Allele data'!I$6:M$24,5,TRUE)</f>
        <v>1.190000000000012</v>
      </c>
      <c r="D214" s="41">
        <f>VLOOKUP($A214,'Allele data'!P$6:T$26,5,TRUE)</f>
        <v>-1.5</v>
      </c>
      <c r="E214" s="41">
        <f>VLOOKUP($A214,'Allele data'!W$6:AA$25,5,TRUE)</f>
        <v>-4.7900000000000205</v>
      </c>
      <c r="F214" s="41">
        <f>VLOOKUP($A214,'Allele data'!AD$6:AJ$22,7,TRUE)</f>
        <v>-1.240000000000009</v>
      </c>
    </row>
    <row r="215" spans="1:6" ht="12.75">
      <c r="A215" s="41">
        <v>213</v>
      </c>
      <c r="B215" s="41">
        <f>VLOOKUP(A215,'Allele data'!B$6:F$15,5,TRUE)</f>
        <v>-1.6550000000000011</v>
      </c>
      <c r="C215" s="41">
        <f>VLOOKUP($A215,'Allele data'!I$6:M$24,5,TRUE)</f>
        <v>1.190000000000012</v>
      </c>
      <c r="D215" s="41">
        <f>VLOOKUP($A215,'Allele data'!P$6:T$26,5,TRUE)</f>
        <v>-1.5</v>
      </c>
      <c r="E215" s="41">
        <f>VLOOKUP($A215,'Allele data'!W$6:AA$25,5,TRUE)</f>
        <v>-4.7900000000000205</v>
      </c>
      <c r="F215" s="41">
        <f>VLOOKUP($A215,'Allele data'!AD$6:AJ$22,7,TRUE)</f>
        <v>-1.240000000000009</v>
      </c>
    </row>
    <row r="216" spans="1:6" ht="12.75">
      <c r="A216" s="41">
        <v>214</v>
      </c>
      <c r="B216" s="41">
        <f>VLOOKUP(A216,'Allele data'!B$6:F$15,5,TRUE)</f>
        <v>-1.6550000000000011</v>
      </c>
      <c r="C216" s="41">
        <f>VLOOKUP($A216,'Allele data'!I$6:M$24,5,TRUE)</f>
        <v>1.190000000000012</v>
      </c>
      <c r="D216" s="41">
        <f>VLOOKUP($A216,'Allele data'!P$6:T$26,5,TRUE)</f>
        <v>-1.5</v>
      </c>
      <c r="E216" s="41">
        <f>VLOOKUP($A216,'Allele data'!W$6:AA$25,5,TRUE)</f>
        <v>-4.7900000000000205</v>
      </c>
      <c r="F216" s="41">
        <f>VLOOKUP($A216,'Allele data'!AD$6:AJ$22,7,TRUE)</f>
        <v>-1.240000000000009</v>
      </c>
    </row>
    <row r="217" spans="1:6" ht="12.75">
      <c r="A217" s="41">
        <v>215</v>
      </c>
      <c r="B217" s="41">
        <f>VLOOKUP(A217,'Allele data'!B$6:F$15,5,TRUE)</f>
        <v>-1.6550000000000011</v>
      </c>
      <c r="C217" s="41">
        <f>VLOOKUP($A217,'Allele data'!I$6:M$24,5,TRUE)</f>
        <v>1.190000000000012</v>
      </c>
      <c r="D217" s="41">
        <f>VLOOKUP($A217,'Allele data'!P$6:T$26,5,TRUE)</f>
        <v>-1.5</v>
      </c>
      <c r="E217" s="41">
        <f>VLOOKUP($A217,'Allele data'!W$6:AA$25,5,TRUE)</f>
        <v>-4.7900000000000205</v>
      </c>
      <c r="F217" s="41">
        <f>VLOOKUP($A217,'Allele data'!AD$6:AJ$22,7,TRUE)</f>
        <v>-1.240000000000009</v>
      </c>
    </row>
    <row r="218" spans="1:6" ht="12.75">
      <c r="A218" s="41">
        <v>216</v>
      </c>
      <c r="B218" s="41">
        <f>VLOOKUP(A218,'Allele data'!B$6:F$15,5,TRUE)</f>
        <v>-1.6550000000000011</v>
      </c>
      <c r="C218" s="41">
        <f>VLOOKUP($A218,'Allele data'!I$6:M$24,5,TRUE)</f>
        <v>1.190000000000012</v>
      </c>
      <c r="D218" s="41">
        <f>VLOOKUP($A218,'Allele data'!P$6:T$26,5,TRUE)</f>
        <v>-1.5</v>
      </c>
      <c r="E218" s="41">
        <f>VLOOKUP($A218,'Allele data'!W$6:AA$25,5,TRUE)</f>
        <v>-4.7900000000000205</v>
      </c>
      <c r="F218" s="41">
        <f>VLOOKUP($A218,'Allele data'!AD$6:AJ$22,7,TRUE)</f>
        <v>-1.240000000000009</v>
      </c>
    </row>
    <row r="219" spans="1:6" ht="12.75">
      <c r="A219" s="41">
        <v>217</v>
      </c>
      <c r="B219" s="41">
        <f>VLOOKUP(A219,'Allele data'!B$6:F$15,5,TRUE)</f>
        <v>-1.6550000000000011</v>
      </c>
      <c r="C219" s="41">
        <f>VLOOKUP($A219,'Allele data'!I$6:M$24,5,TRUE)</f>
        <v>1.190000000000012</v>
      </c>
      <c r="D219" s="41">
        <f>VLOOKUP($A219,'Allele data'!P$6:T$26,5,TRUE)</f>
        <v>-1.5</v>
      </c>
      <c r="E219" s="41">
        <f>VLOOKUP($A219,'Allele data'!W$6:AA$25,5,TRUE)</f>
        <v>-4.7900000000000205</v>
      </c>
      <c r="F219" s="41">
        <f>VLOOKUP($A219,'Allele data'!AD$6:AJ$22,7,TRUE)</f>
        <v>-1.240000000000009</v>
      </c>
    </row>
    <row r="220" spans="1:6" ht="12.75">
      <c r="A220" s="41">
        <v>218</v>
      </c>
      <c r="B220" s="41">
        <f>VLOOKUP(A220,'Allele data'!B$6:F$15,5,TRUE)</f>
        <v>-1.9799999999999898</v>
      </c>
      <c r="C220" s="41">
        <f>VLOOKUP($A220,'Allele data'!I$6:M$24,5,TRUE)</f>
        <v>1.190000000000012</v>
      </c>
      <c r="D220" s="41">
        <f>VLOOKUP($A220,'Allele data'!P$6:T$26,5,TRUE)</f>
        <v>-1.5</v>
      </c>
      <c r="E220" s="41">
        <f>VLOOKUP($A220,'Allele data'!W$6:AA$25,5,TRUE)</f>
        <v>-4.7900000000000205</v>
      </c>
      <c r="F220" s="41">
        <f>VLOOKUP($A220,'Allele data'!AD$6:AJ$22,7,TRUE)</f>
        <v>-1.240000000000009</v>
      </c>
    </row>
    <row r="221" spans="1:6" ht="12.75">
      <c r="A221" s="41">
        <v>219</v>
      </c>
      <c r="B221" s="41">
        <f>VLOOKUP(A221,'Allele data'!B$6:F$15,5,TRUE)</f>
        <v>-1.9799999999999898</v>
      </c>
      <c r="C221" s="41">
        <f>VLOOKUP($A221,'Allele data'!I$6:M$24,5,TRUE)</f>
        <v>1.190000000000012</v>
      </c>
      <c r="D221" s="41">
        <f>VLOOKUP($A221,'Allele data'!P$6:T$26,5,TRUE)</f>
        <v>-1.5</v>
      </c>
      <c r="E221" s="41">
        <f>VLOOKUP($A221,'Allele data'!W$6:AA$25,5,TRUE)</f>
        <v>-4.7900000000000205</v>
      </c>
      <c r="F221" s="41">
        <f>VLOOKUP($A221,'Allele data'!AD$6:AJ$22,7,TRUE)</f>
        <v>-1.240000000000009</v>
      </c>
    </row>
    <row r="222" spans="1:6" ht="12.75">
      <c r="A222" s="41">
        <v>220</v>
      </c>
      <c r="B222" s="41">
        <f>VLOOKUP(A222,'Allele data'!B$6:F$15,5,TRUE)</f>
        <v>-1.9799999999999898</v>
      </c>
      <c r="C222" s="41">
        <f>VLOOKUP($A222,'Allele data'!I$6:M$24,5,TRUE)</f>
        <v>1.190000000000012</v>
      </c>
      <c r="D222" s="41">
        <f>VLOOKUP($A222,'Allele data'!P$6:T$26,5,TRUE)</f>
        <v>-1.5</v>
      </c>
      <c r="E222" s="41">
        <f>VLOOKUP($A222,'Allele data'!W$6:AA$25,5,TRUE)</f>
        <v>-4.7900000000000205</v>
      </c>
      <c r="F222" s="41">
        <f>VLOOKUP($A222,'Allele data'!AD$6:AJ$22,7,TRUE)</f>
        <v>-1.240000000000009</v>
      </c>
    </row>
    <row r="223" spans="1:6" ht="12.75">
      <c r="A223" s="41">
        <v>221</v>
      </c>
      <c r="B223" s="41">
        <f>VLOOKUP(A223,'Allele data'!B$6:F$15,5,TRUE)</f>
        <v>-1.9799999999999898</v>
      </c>
      <c r="C223" s="41">
        <f>VLOOKUP($A223,'Allele data'!I$6:M$24,5,TRUE)</f>
        <v>1.190000000000012</v>
      </c>
      <c r="D223" s="41">
        <f>VLOOKUP($A223,'Allele data'!P$6:T$26,5,TRUE)</f>
        <v>-1.5</v>
      </c>
      <c r="E223" s="41">
        <f>VLOOKUP($A223,'Allele data'!W$6:AA$25,5,TRUE)</f>
        <v>-4.7900000000000205</v>
      </c>
      <c r="F223" s="41">
        <f>VLOOKUP($A223,'Allele data'!AD$6:AJ$22,7,TRUE)</f>
        <v>-1.240000000000009</v>
      </c>
    </row>
    <row r="224" spans="1:6" ht="12.75">
      <c r="A224" s="41">
        <v>222</v>
      </c>
      <c r="B224" s="41">
        <f>VLOOKUP(A224,'Allele data'!B$6:F$15,5,TRUE)</f>
        <v>-1.9799999999999898</v>
      </c>
      <c r="C224" s="41">
        <f>VLOOKUP($A224,'Allele data'!I$6:M$24,5,TRUE)</f>
        <v>1.2066666666666777</v>
      </c>
      <c r="D224" s="41">
        <f>VLOOKUP($A224,'Allele data'!P$6:T$26,5,TRUE)</f>
        <v>-1.5</v>
      </c>
      <c r="E224" s="41">
        <f>VLOOKUP($A224,'Allele data'!W$6:AA$25,5,TRUE)</f>
        <v>-4.7900000000000205</v>
      </c>
      <c r="F224" s="41">
        <f>VLOOKUP($A224,'Allele data'!AD$6:AJ$22,7,TRUE)</f>
        <v>-1.240000000000009</v>
      </c>
    </row>
    <row r="225" spans="1:6" ht="12.75">
      <c r="A225" s="41">
        <v>223</v>
      </c>
      <c r="B225" s="41">
        <f>VLOOKUP(A225,'Allele data'!B$6:F$15,5,TRUE)</f>
        <v>-1.9799999999999898</v>
      </c>
      <c r="C225" s="41">
        <f>VLOOKUP($A225,'Allele data'!I$6:M$24,5,TRUE)</f>
        <v>1.2066666666666777</v>
      </c>
      <c r="D225" s="41">
        <f>VLOOKUP($A225,'Allele data'!P$6:T$26,5,TRUE)</f>
        <v>-1.5</v>
      </c>
      <c r="E225" s="41">
        <f>VLOOKUP($A225,'Allele data'!W$6:AA$25,5,TRUE)</f>
        <v>-4.7900000000000205</v>
      </c>
      <c r="F225" s="41">
        <f>VLOOKUP($A225,'Allele data'!AD$6:AJ$22,7,TRUE)</f>
        <v>-1.240000000000009</v>
      </c>
    </row>
    <row r="226" spans="1:6" ht="12.75">
      <c r="A226" s="41">
        <v>224</v>
      </c>
      <c r="B226" s="41">
        <f>VLOOKUP(A226,'Allele data'!B$6:F$15,5,TRUE)</f>
        <v>-1.9799999999999898</v>
      </c>
      <c r="C226" s="41">
        <f>VLOOKUP($A226,'Allele data'!I$6:M$24,5,TRUE)</f>
        <v>1.2066666666666777</v>
      </c>
      <c r="D226" s="41">
        <f>VLOOKUP($A226,'Allele data'!P$6:T$26,5,TRUE)</f>
        <v>-1.5</v>
      </c>
      <c r="E226" s="41">
        <f>VLOOKUP($A226,'Allele data'!W$6:AA$25,5,TRUE)</f>
        <v>-4.7900000000000205</v>
      </c>
      <c r="F226" s="41">
        <f>VLOOKUP($A226,'Allele data'!AD$6:AJ$22,7,TRUE)</f>
        <v>-1.240000000000009</v>
      </c>
    </row>
    <row r="227" spans="1:6" ht="12.75">
      <c r="A227" s="41">
        <v>225</v>
      </c>
      <c r="B227" s="41">
        <f>VLOOKUP(A227,'Allele data'!B$6:F$15,5,TRUE)</f>
        <v>-1.9799999999999898</v>
      </c>
      <c r="C227" s="41">
        <f>VLOOKUP($A227,'Allele data'!I$6:M$24,5,TRUE)</f>
        <v>1.2066666666666777</v>
      </c>
      <c r="D227" s="41">
        <f>VLOOKUP($A227,'Allele data'!P$6:T$26,5,TRUE)</f>
        <v>-1.5</v>
      </c>
      <c r="E227" s="41">
        <f>VLOOKUP($A227,'Allele data'!W$6:AA$25,5,TRUE)</f>
        <v>-4.7900000000000205</v>
      </c>
      <c r="F227" s="41">
        <f>VLOOKUP($A227,'Allele data'!AD$6:AJ$22,7,TRUE)</f>
        <v>-1.240000000000009</v>
      </c>
    </row>
    <row r="228" spans="1:6" ht="12.75">
      <c r="A228" s="41">
        <v>226</v>
      </c>
      <c r="B228" s="41">
        <f>VLOOKUP(A228,'Allele data'!B$6:F$15,5,TRUE)</f>
        <v>-1.9799999999999898</v>
      </c>
      <c r="C228" s="41">
        <f>VLOOKUP($A228,'Allele data'!I$6:M$24,5,TRUE)</f>
        <v>1.2066666666666777</v>
      </c>
      <c r="D228" s="41">
        <f>VLOOKUP($A228,'Allele data'!P$6:T$26,5,TRUE)</f>
        <v>-1.5</v>
      </c>
      <c r="E228" s="41">
        <f>VLOOKUP($A228,'Allele data'!W$6:AA$25,5,TRUE)</f>
        <v>-4.7900000000000205</v>
      </c>
      <c r="F228" s="41">
        <f>VLOOKUP($A228,'Allele data'!AD$6:AJ$22,7,TRUE)</f>
        <v>-1.240000000000009</v>
      </c>
    </row>
    <row r="229" spans="1:6" ht="12.75">
      <c r="A229" s="41">
        <v>227</v>
      </c>
      <c r="B229" s="41">
        <f>VLOOKUP(A229,'Allele data'!B$6:F$15,5,TRUE)</f>
        <v>-1.9799999999999898</v>
      </c>
      <c r="C229" s="41">
        <f>VLOOKUP($A229,'Allele data'!I$6:M$24,5,TRUE)</f>
        <v>1.2066666666666777</v>
      </c>
      <c r="D229" s="41">
        <f>VLOOKUP($A229,'Allele data'!P$6:T$26,5,TRUE)</f>
        <v>-1.5</v>
      </c>
      <c r="E229" s="41">
        <f>VLOOKUP($A229,'Allele data'!W$6:AA$25,5,TRUE)</f>
        <v>-4.7900000000000205</v>
      </c>
      <c r="F229" s="41">
        <f>VLOOKUP($A229,'Allele data'!AD$6:AJ$22,7,TRUE)</f>
        <v>-1.240000000000009</v>
      </c>
    </row>
    <row r="230" spans="1:6" ht="12.75">
      <c r="A230" s="41">
        <v>228</v>
      </c>
      <c r="B230" s="41">
        <f>VLOOKUP(A230,'Allele data'!B$6:F$15,5,TRUE)</f>
        <v>-2.259999999999991</v>
      </c>
      <c r="C230" s="41">
        <f>VLOOKUP($A230,'Allele data'!I$6:M$24,5,TRUE)</f>
        <v>1.2066666666666777</v>
      </c>
      <c r="D230" s="41">
        <f>VLOOKUP($A230,'Allele data'!P$6:T$26,5,TRUE)</f>
        <v>-1.5</v>
      </c>
      <c r="E230" s="41">
        <f>VLOOKUP($A230,'Allele data'!W$6:AA$25,5,TRUE)</f>
        <v>-4.7900000000000205</v>
      </c>
      <c r="F230" s="41">
        <f>VLOOKUP($A230,'Allele data'!AD$6:AJ$22,7,TRUE)</f>
        <v>-1.240000000000009</v>
      </c>
    </row>
    <row r="231" spans="1:6" ht="12.75">
      <c r="A231" s="41">
        <v>229</v>
      </c>
      <c r="B231" s="41">
        <f>VLOOKUP(A231,'Allele data'!B$6:F$15,5,TRUE)</f>
        <v>-2.259999999999991</v>
      </c>
      <c r="C231" s="41">
        <f>VLOOKUP($A231,'Allele data'!I$6:M$24,5,TRUE)</f>
        <v>1.2066666666666777</v>
      </c>
      <c r="D231" s="41">
        <f>VLOOKUP($A231,'Allele data'!P$6:T$26,5,TRUE)</f>
        <v>-1.5</v>
      </c>
      <c r="E231" s="41">
        <f>VLOOKUP($A231,'Allele data'!W$6:AA$25,5,TRUE)</f>
        <v>-4.7900000000000205</v>
      </c>
      <c r="F231" s="41">
        <f>VLOOKUP($A231,'Allele data'!AD$6:AJ$22,7,TRUE)</f>
        <v>-1.240000000000009</v>
      </c>
    </row>
    <row r="232" spans="1:6" ht="12.75">
      <c r="A232" s="41">
        <v>230</v>
      </c>
      <c r="B232" s="41">
        <f>VLOOKUP(A232,'Allele data'!B$6:F$15,5,TRUE)</f>
        <v>-2.259999999999991</v>
      </c>
      <c r="C232" s="41">
        <f>VLOOKUP($A232,'Allele data'!I$6:M$24,5,TRUE)</f>
        <v>1.2066666666666777</v>
      </c>
      <c r="D232" s="41">
        <f>VLOOKUP($A232,'Allele data'!P$6:T$26,5,TRUE)</f>
        <v>-1.5</v>
      </c>
      <c r="E232" s="41">
        <f>VLOOKUP($A232,'Allele data'!W$6:AA$25,5,TRUE)</f>
        <v>-4.7900000000000205</v>
      </c>
      <c r="F232" s="41">
        <f>VLOOKUP($A232,'Allele data'!AD$6:AJ$22,7,TRUE)</f>
        <v>-1.240000000000009</v>
      </c>
    </row>
    <row r="233" spans="1:6" ht="12.75">
      <c r="A233" s="41">
        <v>231</v>
      </c>
      <c r="B233" s="41">
        <f>VLOOKUP(A233,'Allele data'!B$6:F$15,5,TRUE)</f>
        <v>-2.259999999999991</v>
      </c>
      <c r="C233" s="41">
        <f>VLOOKUP($A233,'Allele data'!I$6:M$24,5,TRUE)</f>
        <v>1.2066666666666777</v>
      </c>
      <c r="D233" s="41">
        <f>VLOOKUP($A233,'Allele data'!P$6:T$26,5,TRUE)</f>
        <v>-1.5</v>
      </c>
      <c r="E233" s="41">
        <f>VLOOKUP($A233,'Allele data'!W$6:AA$25,5,TRUE)</f>
        <v>-4.7900000000000205</v>
      </c>
      <c r="F233" s="41">
        <f>VLOOKUP($A233,'Allele data'!AD$6:AJ$22,7,TRUE)</f>
        <v>-1.240000000000009</v>
      </c>
    </row>
    <row r="234" spans="1:6" ht="12.75">
      <c r="A234" s="41">
        <v>232</v>
      </c>
      <c r="B234" s="41">
        <f>VLOOKUP(A234,'Allele data'!B$6:F$15,5,TRUE)</f>
        <v>-2.259999999999991</v>
      </c>
      <c r="C234" s="41">
        <f>VLOOKUP($A234,'Allele data'!I$6:M$24,5,TRUE)</f>
        <v>1.2066666666666777</v>
      </c>
      <c r="D234" s="41">
        <f>VLOOKUP($A234,'Allele data'!P$6:T$26,5,TRUE)</f>
        <v>-1.5</v>
      </c>
      <c r="E234" s="41">
        <f>VLOOKUP($A234,'Allele data'!W$6:AA$25,5,TRUE)</f>
        <v>-4.7900000000000205</v>
      </c>
      <c r="F234" s="41">
        <f>VLOOKUP($A234,'Allele data'!AD$6:AJ$22,7,TRUE)</f>
        <v>-1.240000000000009</v>
      </c>
    </row>
    <row r="235" spans="1:6" ht="12.75">
      <c r="A235" s="41">
        <v>233</v>
      </c>
      <c r="B235" s="41">
        <f>VLOOKUP(A235,'Allele data'!B$6:F$15,5,TRUE)</f>
        <v>-2.259999999999991</v>
      </c>
      <c r="C235" s="41">
        <f>VLOOKUP($A235,'Allele data'!I$6:M$24,5,TRUE)</f>
        <v>1.2066666666666777</v>
      </c>
      <c r="D235" s="41">
        <f>VLOOKUP($A235,'Allele data'!P$6:T$26,5,TRUE)</f>
        <v>-1.5</v>
      </c>
      <c r="E235" s="41">
        <f>VLOOKUP($A235,'Allele data'!W$6:AA$25,5,TRUE)</f>
        <v>-4.7900000000000205</v>
      </c>
      <c r="F235" s="41">
        <f>VLOOKUP($A235,'Allele data'!AD$6:AJ$22,7,TRUE)</f>
        <v>-1.240000000000009</v>
      </c>
    </row>
    <row r="236" spans="1:6" ht="12.75">
      <c r="A236" s="41">
        <v>234</v>
      </c>
      <c r="B236" s="41">
        <f>VLOOKUP(A236,'Allele data'!B$6:F$15,5,TRUE)</f>
        <v>-2.259999999999991</v>
      </c>
      <c r="C236" s="41">
        <f>VLOOKUP($A236,'Allele data'!I$6:M$24,5,TRUE)</f>
        <v>1.1266666666666794</v>
      </c>
      <c r="D236" s="41">
        <f>VLOOKUP($A236,'Allele data'!P$6:T$26,5,TRUE)</f>
        <v>-1.5</v>
      </c>
      <c r="E236" s="41">
        <f>VLOOKUP($A236,'Allele data'!W$6:AA$25,5,TRUE)</f>
        <v>-4.7900000000000205</v>
      </c>
      <c r="F236" s="41">
        <f>VLOOKUP($A236,'Allele data'!AD$6:AJ$22,7,TRUE)</f>
        <v>-1.240000000000009</v>
      </c>
    </row>
    <row r="237" spans="1:6" ht="12.75">
      <c r="A237" s="41">
        <v>235</v>
      </c>
      <c r="B237" s="41">
        <f>VLOOKUP(A237,'Allele data'!B$6:F$15,5,TRUE)</f>
        <v>-2.259999999999991</v>
      </c>
      <c r="C237" s="41">
        <f>VLOOKUP($A237,'Allele data'!I$6:M$24,5,TRUE)</f>
        <v>1.1266666666666794</v>
      </c>
      <c r="D237" s="41">
        <f>VLOOKUP($A237,'Allele data'!P$6:T$26,5,TRUE)</f>
        <v>-1.5</v>
      </c>
      <c r="E237" s="41">
        <f>VLOOKUP($A237,'Allele data'!W$6:AA$25,5,TRUE)</f>
        <v>-4.7900000000000205</v>
      </c>
      <c r="F237" s="41">
        <f>VLOOKUP($A237,'Allele data'!AD$6:AJ$22,7,TRUE)</f>
        <v>-1.240000000000009</v>
      </c>
    </row>
    <row r="238" spans="1:6" ht="12.75">
      <c r="A238" s="41">
        <v>236</v>
      </c>
      <c r="B238" s="41">
        <f>VLOOKUP(A238,'Allele data'!B$6:F$15,5,TRUE)</f>
        <v>-2.259999999999991</v>
      </c>
      <c r="C238" s="41">
        <f>VLOOKUP($A238,'Allele data'!I$6:M$24,5,TRUE)</f>
        <v>1.1266666666666794</v>
      </c>
      <c r="D238" s="41">
        <f>VLOOKUP($A238,'Allele data'!P$6:T$26,5,TRUE)</f>
        <v>-1.5</v>
      </c>
      <c r="E238" s="41">
        <f>VLOOKUP($A238,'Allele data'!W$6:AA$25,5,TRUE)</f>
        <v>-4.7900000000000205</v>
      </c>
      <c r="F238" s="41">
        <f>VLOOKUP($A238,'Allele data'!AD$6:AJ$22,7,TRUE)</f>
        <v>-1.240000000000009</v>
      </c>
    </row>
    <row r="239" spans="1:6" ht="12.75">
      <c r="A239" s="41">
        <v>237</v>
      </c>
      <c r="B239" s="41">
        <f>VLOOKUP(A239,'Allele data'!B$6:F$15,5,TRUE)</f>
        <v>-2.259999999999991</v>
      </c>
      <c r="C239" s="41">
        <f>VLOOKUP($A239,'Allele data'!I$6:M$24,5,TRUE)</f>
        <v>1.1266666666666794</v>
      </c>
      <c r="D239" s="41">
        <f>VLOOKUP($A239,'Allele data'!P$6:T$26,5,TRUE)</f>
        <v>-1.5</v>
      </c>
      <c r="E239" s="41">
        <f>VLOOKUP($A239,'Allele data'!W$6:AA$25,5,TRUE)</f>
        <v>-4.7900000000000205</v>
      </c>
      <c r="F239" s="41">
        <f>VLOOKUP($A239,'Allele data'!AD$6:AJ$22,7,TRUE)</f>
        <v>-1.240000000000009</v>
      </c>
    </row>
    <row r="240" spans="1:6" ht="12.75">
      <c r="A240" s="41">
        <v>238</v>
      </c>
      <c r="B240" s="41">
        <f>VLOOKUP(A240,'Allele data'!B$6:F$15,5,TRUE)</f>
        <v>-2.259999999999991</v>
      </c>
      <c r="C240" s="41">
        <f>VLOOKUP($A240,'Allele data'!I$6:M$24,5,TRUE)</f>
        <v>1.1266666666666794</v>
      </c>
      <c r="D240" s="41">
        <f>VLOOKUP($A240,'Allele data'!P$6:T$26,5,TRUE)</f>
        <v>-1.5</v>
      </c>
      <c r="E240" s="41">
        <f>VLOOKUP($A240,'Allele data'!W$6:AA$25,5,TRUE)</f>
        <v>-4.7900000000000205</v>
      </c>
      <c r="F240" s="41">
        <f>VLOOKUP($A240,'Allele data'!AD$6:AJ$22,7,TRUE)</f>
        <v>-1.240000000000009</v>
      </c>
    </row>
    <row r="241" spans="1:6" ht="12.75">
      <c r="A241" s="41">
        <v>239</v>
      </c>
      <c r="B241" s="41">
        <f>VLOOKUP(A241,'Allele data'!B$6:F$15,5,TRUE)</f>
        <v>-2.259999999999991</v>
      </c>
      <c r="C241" s="41">
        <f>VLOOKUP($A241,'Allele data'!I$6:M$24,5,TRUE)</f>
        <v>1.1266666666666794</v>
      </c>
      <c r="D241" s="41">
        <f>VLOOKUP($A241,'Allele data'!P$6:T$26,5,TRUE)</f>
        <v>-1.5</v>
      </c>
      <c r="E241" s="41">
        <f>VLOOKUP($A241,'Allele data'!W$6:AA$25,5,TRUE)</f>
        <v>-4.7900000000000205</v>
      </c>
      <c r="F241" s="41">
        <f>VLOOKUP($A241,'Allele data'!AD$6:AJ$22,7,TRUE)</f>
        <v>-1.240000000000009</v>
      </c>
    </row>
    <row r="242" spans="1:6" ht="12.75">
      <c r="A242" s="41">
        <v>240</v>
      </c>
      <c r="B242" s="41">
        <f>VLOOKUP(A242,'Allele data'!B$6:F$15,5,TRUE)</f>
        <v>-2.259999999999991</v>
      </c>
      <c r="C242" s="41">
        <f>VLOOKUP($A242,'Allele data'!I$6:M$24,5,TRUE)</f>
        <v>0.7833333333333456</v>
      </c>
      <c r="D242" s="41">
        <f>VLOOKUP($A242,'Allele data'!P$6:T$26,5,TRUE)</f>
        <v>-1.5</v>
      </c>
      <c r="E242" s="41">
        <f>VLOOKUP($A242,'Allele data'!W$6:AA$25,5,TRUE)</f>
        <v>-4.7900000000000205</v>
      </c>
      <c r="F242" s="41">
        <f>VLOOKUP($A242,'Allele data'!AD$6:AJ$22,7,TRUE)</f>
        <v>-1.240000000000009</v>
      </c>
    </row>
    <row r="243" spans="1:6" ht="12.75">
      <c r="A243" s="41">
        <v>241</v>
      </c>
      <c r="B243" s="41">
        <f>VLOOKUP(A243,'Allele data'!B$6:F$15,5,TRUE)</f>
        <v>-2.259999999999991</v>
      </c>
      <c r="C243" s="41">
        <f>VLOOKUP($A243,'Allele data'!I$6:M$24,5,TRUE)</f>
        <v>0.7833333333333456</v>
      </c>
      <c r="D243" s="41">
        <f>VLOOKUP($A243,'Allele data'!P$6:T$26,5,TRUE)</f>
        <v>-1.5</v>
      </c>
      <c r="E243" s="41">
        <f>VLOOKUP($A243,'Allele data'!W$6:AA$25,5,TRUE)</f>
        <v>-4.7900000000000205</v>
      </c>
      <c r="F243" s="41">
        <f>VLOOKUP($A243,'Allele data'!AD$6:AJ$22,7,TRUE)</f>
        <v>-1.240000000000009</v>
      </c>
    </row>
    <row r="244" spans="1:6" ht="12.75">
      <c r="A244" s="41">
        <v>242</v>
      </c>
      <c r="B244" s="41">
        <f>VLOOKUP(A244,'Allele data'!B$6:F$15,5,TRUE)</f>
        <v>-2.259999999999991</v>
      </c>
      <c r="C244" s="41">
        <f>VLOOKUP($A244,'Allele data'!I$6:M$24,5,TRUE)</f>
        <v>0.7833333333333456</v>
      </c>
      <c r="D244" s="41">
        <f>VLOOKUP($A244,'Allele data'!P$6:T$26,5,TRUE)</f>
        <v>-1.5</v>
      </c>
      <c r="E244" s="41">
        <f>VLOOKUP($A244,'Allele data'!W$6:AA$25,5,TRUE)</f>
        <v>-4.7900000000000205</v>
      </c>
      <c r="F244" s="41">
        <f>VLOOKUP($A244,'Allele data'!AD$6:AJ$22,7,TRUE)</f>
        <v>-1.240000000000009</v>
      </c>
    </row>
    <row r="245" spans="1:6" ht="12.75">
      <c r="A245" s="41">
        <v>243</v>
      </c>
      <c r="B245" s="41">
        <f>VLOOKUP(A245,'Allele data'!B$6:F$15,5,TRUE)</f>
        <v>-2.259999999999991</v>
      </c>
      <c r="C245" s="41">
        <f>VLOOKUP($A245,'Allele data'!I$6:M$24,5,TRUE)</f>
        <v>0.7833333333333456</v>
      </c>
      <c r="D245" s="41">
        <f>VLOOKUP($A245,'Allele data'!P$6:T$26,5,TRUE)</f>
        <v>-1.5</v>
      </c>
      <c r="E245" s="41">
        <f>VLOOKUP($A245,'Allele data'!W$6:AA$25,5,TRUE)</f>
        <v>-4.7900000000000205</v>
      </c>
      <c r="F245" s="41">
        <f>VLOOKUP($A245,'Allele data'!AD$6:AJ$22,7,TRUE)</f>
        <v>-1.240000000000009</v>
      </c>
    </row>
    <row r="246" spans="1:6" ht="12.75">
      <c r="A246" s="41">
        <v>244</v>
      </c>
      <c r="B246" s="41">
        <f>VLOOKUP(A246,'Allele data'!B$6:F$15,5,TRUE)</f>
        <v>-2.259999999999991</v>
      </c>
      <c r="C246" s="41">
        <f>VLOOKUP($A246,'Allele data'!I$6:M$24,5,TRUE)</f>
        <v>0.7833333333333456</v>
      </c>
      <c r="D246" s="41">
        <f>VLOOKUP($A246,'Allele data'!P$6:T$26,5,TRUE)</f>
        <v>-1.5</v>
      </c>
      <c r="E246" s="41">
        <f>VLOOKUP($A246,'Allele data'!W$6:AA$25,5,TRUE)</f>
        <v>-4.7900000000000205</v>
      </c>
      <c r="F246" s="41">
        <f>VLOOKUP($A246,'Allele data'!AD$6:AJ$22,7,TRUE)</f>
        <v>-1.240000000000009</v>
      </c>
    </row>
    <row r="247" spans="1:6" ht="12.75">
      <c r="A247" s="41">
        <v>245</v>
      </c>
      <c r="B247" s="41">
        <f>VLOOKUP(A247,'Allele data'!B$6:F$15,5,TRUE)</f>
        <v>-2.259999999999991</v>
      </c>
      <c r="C247" s="41">
        <f>VLOOKUP($A247,'Allele data'!I$6:M$24,5,TRUE)</f>
        <v>0.7833333333333456</v>
      </c>
      <c r="D247" s="41">
        <f>VLOOKUP($A247,'Allele data'!P$6:T$26,5,TRUE)</f>
        <v>-1.5</v>
      </c>
      <c r="E247" s="41">
        <f>VLOOKUP($A247,'Allele data'!W$6:AA$25,5,TRUE)</f>
        <v>-4.7900000000000205</v>
      </c>
      <c r="F247" s="41">
        <f>VLOOKUP($A247,'Allele data'!AD$6:AJ$22,7,TRUE)</f>
        <v>-1.240000000000009</v>
      </c>
    </row>
    <row r="248" spans="1:6" ht="12.75">
      <c r="A248" s="41">
        <v>246</v>
      </c>
      <c r="B248" s="41">
        <f>VLOOKUP(A248,'Allele data'!B$6:F$15,5,TRUE)</f>
        <v>-2.259999999999991</v>
      </c>
      <c r="C248" s="41">
        <f>VLOOKUP($A248,'Allele data'!I$6:M$24,5,TRUE)</f>
        <v>0.7833333333333456</v>
      </c>
      <c r="D248" s="41">
        <f>VLOOKUP($A248,'Allele data'!P$6:T$26,5,TRUE)</f>
        <v>-1.5</v>
      </c>
      <c r="E248" s="41">
        <f>VLOOKUP($A248,'Allele data'!W$6:AA$25,5,TRUE)</f>
        <v>-4.7900000000000205</v>
      </c>
      <c r="F248" s="41">
        <f>VLOOKUP($A248,'Allele data'!AD$6:AJ$22,7,TRUE)</f>
        <v>-1.240000000000009</v>
      </c>
    </row>
    <row r="249" spans="1:6" ht="12.75">
      <c r="A249" s="41">
        <v>247</v>
      </c>
      <c r="B249" s="41">
        <f>VLOOKUP(A249,'Allele data'!B$6:F$15,5,TRUE)</f>
        <v>-2.259999999999991</v>
      </c>
      <c r="C249" s="41">
        <f>VLOOKUP($A249,'Allele data'!I$6:M$24,5,TRUE)</f>
        <v>0.33833333333332405</v>
      </c>
      <c r="D249" s="41">
        <f>VLOOKUP($A249,'Allele data'!P$6:T$26,5,TRUE)</f>
        <v>-1.5</v>
      </c>
      <c r="E249" s="41">
        <f>VLOOKUP($A249,'Allele data'!W$6:AA$25,5,TRUE)</f>
        <v>-4.7900000000000205</v>
      </c>
      <c r="F249" s="41">
        <f>VLOOKUP($A249,'Allele data'!AD$6:AJ$22,7,TRUE)</f>
        <v>-1.240000000000009</v>
      </c>
    </row>
    <row r="250" spans="1:6" ht="12.75">
      <c r="A250" s="41">
        <v>248</v>
      </c>
      <c r="B250" s="41">
        <f>VLOOKUP(A250,'Allele data'!B$6:F$15,5,TRUE)</f>
        <v>-2.259999999999991</v>
      </c>
      <c r="C250" s="41">
        <f>VLOOKUP($A250,'Allele data'!I$6:M$24,5,TRUE)</f>
        <v>0.33833333333332405</v>
      </c>
      <c r="D250" s="41">
        <f>VLOOKUP($A250,'Allele data'!P$6:T$26,5,TRUE)</f>
        <v>-1.5</v>
      </c>
      <c r="E250" s="41">
        <f>VLOOKUP($A250,'Allele data'!W$6:AA$25,5,TRUE)</f>
        <v>-4.7900000000000205</v>
      </c>
      <c r="F250" s="41">
        <f>VLOOKUP($A250,'Allele data'!AD$6:AJ$22,7,TRUE)</f>
        <v>-1.240000000000009</v>
      </c>
    </row>
    <row r="251" spans="1:6" ht="12.75">
      <c r="A251" s="41">
        <v>249</v>
      </c>
      <c r="B251" s="41">
        <f>VLOOKUP(A251,'Allele data'!B$6:F$15,5,TRUE)</f>
        <v>-2.259999999999991</v>
      </c>
      <c r="C251" s="41">
        <f>VLOOKUP($A251,'Allele data'!I$6:M$24,5,TRUE)</f>
        <v>0.33833333333332405</v>
      </c>
      <c r="D251" s="41">
        <f>VLOOKUP($A251,'Allele data'!P$6:T$26,5,TRUE)</f>
        <v>-1.5</v>
      </c>
      <c r="E251" s="41">
        <f>VLOOKUP($A251,'Allele data'!W$6:AA$25,5,TRUE)</f>
        <v>-4.7900000000000205</v>
      </c>
      <c r="F251" s="41">
        <f>VLOOKUP($A251,'Allele data'!AD$6:AJ$22,7,TRUE)</f>
        <v>-1.240000000000009</v>
      </c>
    </row>
    <row r="252" spans="1:6" ht="12.75">
      <c r="A252" s="41">
        <v>250</v>
      </c>
      <c r="B252" s="41">
        <f>VLOOKUP(A252,'Allele data'!B$6:F$15,5,TRUE)</f>
        <v>-2.259999999999991</v>
      </c>
      <c r="C252" s="41">
        <f>VLOOKUP($A252,'Allele data'!I$6:M$24,5,TRUE)</f>
        <v>0.33833333333332405</v>
      </c>
      <c r="D252" s="41">
        <f>VLOOKUP($A252,'Allele data'!P$6:T$26,5,TRUE)</f>
        <v>-1.5</v>
      </c>
      <c r="E252" s="41">
        <f>VLOOKUP($A252,'Allele data'!W$6:AA$25,5,TRUE)</f>
        <v>-4.7900000000000205</v>
      </c>
      <c r="F252" s="41">
        <f>VLOOKUP($A252,'Allele data'!AD$6:AJ$22,7,TRUE)</f>
        <v>-1.240000000000009</v>
      </c>
    </row>
    <row r="253" spans="1:6" ht="12.75">
      <c r="A253" s="41">
        <v>251</v>
      </c>
      <c r="B253" s="41">
        <f>VLOOKUP(A253,'Allele data'!B$6:F$15,5,TRUE)</f>
        <v>-2.259999999999991</v>
      </c>
      <c r="C253" s="41">
        <f>VLOOKUP($A253,'Allele data'!I$6:M$24,5,TRUE)</f>
        <v>0.33833333333332405</v>
      </c>
      <c r="D253" s="41">
        <f>VLOOKUP($A253,'Allele data'!P$6:T$26,5,TRUE)</f>
        <v>-1.5</v>
      </c>
      <c r="E253" s="41">
        <f>VLOOKUP($A253,'Allele data'!W$6:AA$25,5,TRUE)</f>
        <v>-4.7900000000000205</v>
      </c>
      <c r="F253" s="41">
        <f>VLOOKUP($A253,'Allele data'!AD$6:AJ$22,7,TRUE)</f>
        <v>-1.240000000000009</v>
      </c>
    </row>
    <row r="254" spans="1:6" ht="12.75">
      <c r="A254" s="41">
        <v>252</v>
      </c>
      <c r="B254" s="41">
        <f>VLOOKUP(A254,'Allele data'!B$6:F$15,5,TRUE)</f>
        <v>-2.259999999999991</v>
      </c>
      <c r="C254" s="41">
        <f>VLOOKUP($A254,'Allele data'!I$6:M$24,5,TRUE)</f>
        <v>0.33833333333332405</v>
      </c>
      <c r="D254" s="41">
        <f>VLOOKUP($A254,'Allele data'!P$6:T$26,5,TRUE)</f>
        <v>-1.5</v>
      </c>
      <c r="E254" s="41">
        <f>VLOOKUP($A254,'Allele data'!W$6:AA$25,5,TRUE)</f>
        <v>-4.7900000000000205</v>
      </c>
      <c r="F254" s="41">
        <f>VLOOKUP($A254,'Allele data'!AD$6:AJ$22,7,TRUE)</f>
        <v>-1.240000000000009</v>
      </c>
    </row>
    <row r="255" spans="1:6" ht="12.75">
      <c r="A255" s="41">
        <v>253</v>
      </c>
      <c r="B255" s="41">
        <f>VLOOKUP(A255,'Allele data'!B$6:F$15,5,TRUE)</f>
        <v>-2.259999999999991</v>
      </c>
      <c r="C255" s="41">
        <f>VLOOKUP($A255,'Allele data'!I$6:M$24,5,TRUE)</f>
        <v>0.1699999999999875</v>
      </c>
      <c r="D255" s="41">
        <f>VLOOKUP($A255,'Allele data'!P$6:T$26,5,TRUE)</f>
        <v>-1.5</v>
      </c>
      <c r="E255" s="41">
        <f>VLOOKUP($A255,'Allele data'!W$6:AA$25,5,TRUE)</f>
        <v>-4.7900000000000205</v>
      </c>
      <c r="F255" s="41">
        <f>VLOOKUP($A255,'Allele data'!AD$6:AJ$22,7,TRUE)</f>
        <v>-1.240000000000009</v>
      </c>
    </row>
    <row r="256" spans="1:6" ht="12.75">
      <c r="A256" s="41">
        <v>254</v>
      </c>
      <c r="B256" s="41">
        <f>VLOOKUP(A256,'Allele data'!B$6:F$15,5,TRUE)</f>
        <v>-2.259999999999991</v>
      </c>
      <c r="C256" s="41">
        <f>VLOOKUP($A256,'Allele data'!I$6:M$24,5,TRUE)</f>
        <v>0.1699999999999875</v>
      </c>
      <c r="D256" s="41">
        <f>VLOOKUP($A256,'Allele data'!P$6:T$26,5,TRUE)</f>
        <v>-1.5</v>
      </c>
      <c r="E256" s="41">
        <f>VLOOKUP($A256,'Allele data'!W$6:AA$25,5,TRUE)</f>
        <v>-4.7900000000000205</v>
      </c>
      <c r="F256" s="41">
        <f>VLOOKUP($A256,'Allele data'!AD$6:AJ$22,7,TRUE)</f>
        <v>-1.240000000000009</v>
      </c>
    </row>
    <row r="257" spans="1:6" ht="12.75">
      <c r="A257" s="41">
        <v>255</v>
      </c>
      <c r="B257" s="41">
        <f>VLOOKUP(A257,'Allele data'!B$6:F$15,5,TRUE)</f>
        <v>-2.259999999999991</v>
      </c>
      <c r="C257" s="41">
        <f>VLOOKUP($A257,'Allele data'!I$6:M$24,5,TRUE)</f>
        <v>0.1699999999999875</v>
      </c>
      <c r="D257" s="41">
        <f>VLOOKUP($A257,'Allele data'!P$6:T$26,5,TRUE)</f>
        <v>-1.5</v>
      </c>
      <c r="E257" s="41">
        <f>VLOOKUP($A257,'Allele data'!W$6:AA$25,5,TRUE)</f>
        <v>-4.7900000000000205</v>
      </c>
      <c r="F257" s="41">
        <f>VLOOKUP($A257,'Allele data'!AD$6:AJ$22,7,TRUE)</f>
        <v>-1.240000000000009</v>
      </c>
    </row>
    <row r="258" spans="1:6" ht="12.75">
      <c r="A258" s="41">
        <v>256</v>
      </c>
      <c r="B258" s="41">
        <f>VLOOKUP(A258,'Allele data'!B$6:F$15,5,TRUE)</f>
        <v>-2.259999999999991</v>
      </c>
      <c r="C258" s="41">
        <f>VLOOKUP($A258,'Allele data'!I$6:M$24,5,TRUE)</f>
        <v>0.1699999999999875</v>
      </c>
      <c r="D258" s="41">
        <f>VLOOKUP($A258,'Allele data'!P$6:T$26,5,TRUE)</f>
        <v>-1.5</v>
      </c>
      <c r="E258" s="41">
        <f>VLOOKUP($A258,'Allele data'!W$6:AA$25,5,TRUE)</f>
        <v>-4.7900000000000205</v>
      </c>
      <c r="F258" s="41">
        <f>VLOOKUP($A258,'Allele data'!AD$6:AJ$22,7,TRUE)</f>
        <v>-1.240000000000009</v>
      </c>
    </row>
    <row r="259" spans="1:6" ht="12.75">
      <c r="A259" s="41">
        <v>257</v>
      </c>
      <c r="B259" s="41">
        <f>VLOOKUP(A259,'Allele data'!B$6:F$15,5,TRUE)</f>
        <v>-2.259999999999991</v>
      </c>
      <c r="C259" s="41">
        <f>VLOOKUP($A259,'Allele data'!I$6:M$24,5,TRUE)</f>
        <v>0.1699999999999875</v>
      </c>
      <c r="D259" s="41">
        <f>VLOOKUP($A259,'Allele data'!P$6:T$26,5,TRUE)</f>
        <v>-1.5</v>
      </c>
      <c r="E259" s="41">
        <f>VLOOKUP($A259,'Allele data'!W$6:AA$25,5,TRUE)</f>
        <v>-4.7900000000000205</v>
      </c>
      <c r="F259" s="41">
        <f>VLOOKUP($A259,'Allele data'!AD$6:AJ$22,7,TRUE)</f>
        <v>-1.240000000000009</v>
      </c>
    </row>
    <row r="260" spans="1:6" ht="12.75">
      <c r="A260" s="41">
        <v>258</v>
      </c>
      <c r="B260" s="41">
        <f>VLOOKUP(A260,'Allele data'!B$6:F$15,5,TRUE)</f>
        <v>-2.259999999999991</v>
      </c>
      <c r="C260" s="41">
        <f>VLOOKUP($A260,'Allele data'!I$6:M$24,5,TRUE)</f>
        <v>0.1699999999999875</v>
      </c>
      <c r="D260" s="41">
        <f>VLOOKUP($A260,'Allele data'!P$6:T$26,5,TRUE)</f>
        <v>-1.5</v>
      </c>
      <c r="E260" s="41">
        <f>VLOOKUP($A260,'Allele data'!W$6:AA$25,5,TRUE)</f>
        <v>-4.7900000000000205</v>
      </c>
      <c r="F260" s="41">
        <f>VLOOKUP($A260,'Allele data'!AD$6:AJ$22,7,TRUE)</f>
        <v>-1.240000000000009</v>
      </c>
    </row>
    <row r="261" spans="1:6" ht="12.75">
      <c r="A261" s="41">
        <v>259</v>
      </c>
      <c r="B261" s="41">
        <f>VLOOKUP(A261,'Allele data'!B$6:F$15,5,TRUE)</f>
        <v>-2.259999999999991</v>
      </c>
      <c r="C261" s="41">
        <f>VLOOKUP($A261,'Allele data'!I$6:M$24,5,TRUE)</f>
        <v>0.14166666666667993</v>
      </c>
      <c r="D261" s="41">
        <f>VLOOKUP($A261,'Allele data'!P$6:T$26,5,TRUE)</f>
        <v>-1.5</v>
      </c>
      <c r="E261" s="41">
        <f>VLOOKUP($A261,'Allele data'!W$6:AA$25,5,TRUE)</f>
        <v>-4.7900000000000205</v>
      </c>
      <c r="F261" s="41">
        <f>VLOOKUP($A261,'Allele data'!AD$6:AJ$22,7,TRUE)</f>
        <v>-1.240000000000009</v>
      </c>
    </row>
    <row r="262" spans="1:6" ht="12.75">
      <c r="A262" s="41">
        <v>260</v>
      </c>
      <c r="B262" s="41">
        <f>VLOOKUP(A262,'Allele data'!B$6:F$15,5,TRUE)</f>
        <v>-2.259999999999991</v>
      </c>
      <c r="C262" s="41">
        <f>VLOOKUP($A262,'Allele data'!I$6:M$24,5,TRUE)</f>
        <v>0.14166666666667993</v>
      </c>
      <c r="D262" s="41">
        <f>VLOOKUP($A262,'Allele data'!P$6:T$26,5,TRUE)</f>
        <v>-1.5</v>
      </c>
      <c r="E262" s="41">
        <f>VLOOKUP($A262,'Allele data'!W$6:AA$25,5,TRUE)</f>
        <v>-4.7900000000000205</v>
      </c>
      <c r="F262" s="41">
        <f>VLOOKUP($A262,'Allele data'!AD$6:AJ$22,7,TRUE)</f>
        <v>-1.240000000000009</v>
      </c>
    </row>
    <row r="263" spans="1:6" ht="12.75">
      <c r="A263" s="41">
        <v>261</v>
      </c>
      <c r="B263" s="41">
        <f>VLOOKUP(A263,'Allele data'!B$6:F$15,5,TRUE)</f>
        <v>-2.259999999999991</v>
      </c>
      <c r="C263" s="41">
        <f>VLOOKUP($A263,'Allele data'!I$6:M$24,5,TRUE)</f>
        <v>0.14166666666667993</v>
      </c>
      <c r="D263" s="41">
        <f>VLOOKUP($A263,'Allele data'!P$6:T$26,5,TRUE)</f>
        <v>-1.5</v>
      </c>
      <c r="E263" s="41">
        <f>VLOOKUP($A263,'Allele data'!W$6:AA$25,5,TRUE)</f>
        <v>-4.7900000000000205</v>
      </c>
      <c r="F263" s="41">
        <f>VLOOKUP($A263,'Allele data'!AD$6:AJ$22,7,TRUE)</f>
        <v>-1.240000000000009</v>
      </c>
    </row>
    <row r="264" spans="1:6" ht="12.75">
      <c r="A264" s="41">
        <v>262</v>
      </c>
      <c r="B264" s="41">
        <f>VLOOKUP(A264,'Allele data'!B$6:F$15,5,TRUE)</f>
        <v>-2.259999999999991</v>
      </c>
      <c r="C264" s="41">
        <f>VLOOKUP($A264,'Allele data'!I$6:M$24,5,TRUE)</f>
        <v>0.14166666666667993</v>
      </c>
      <c r="D264" s="41">
        <f>VLOOKUP($A264,'Allele data'!P$6:T$26,5,TRUE)</f>
        <v>-1.5</v>
      </c>
      <c r="E264" s="41">
        <f>VLOOKUP($A264,'Allele data'!W$6:AA$25,5,TRUE)</f>
        <v>-4.7900000000000205</v>
      </c>
      <c r="F264" s="41">
        <f>VLOOKUP($A264,'Allele data'!AD$6:AJ$22,7,TRUE)</f>
        <v>-1.240000000000009</v>
      </c>
    </row>
    <row r="265" spans="1:6" ht="12.75">
      <c r="A265" s="41">
        <v>263</v>
      </c>
      <c r="B265" s="41">
        <f>VLOOKUP(A265,'Allele data'!B$6:F$15,5,TRUE)</f>
        <v>-2.259999999999991</v>
      </c>
      <c r="C265" s="41">
        <f>VLOOKUP($A265,'Allele data'!I$6:M$24,5,TRUE)</f>
        <v>0.14166666666667993</v>
      </c>
      <c r="D265" s="41">
        <f>VLOOKUP($A265,'Allele data'!P$6:T$26,5,TRUE)</f>
        <v>-1.5</v>
      </c>
      <c r="E265" s="41">
        <f>VLOOKUP($A265,'Allele data'!W$6:AA$25,5,TRUE)</f>
        <v>-4.7900000000000205</v>
      </c>
      <c r="F265" s="41">
        <f>VLOOKUP($A265,'Allele data'!AD$6:AJ$22,7,TRUE)</f>
        <v>-1.240000000000009</v>
      </c>
    </row>
    <row r="266" spans="1:6" ht="12.75">
      <c r="A266" s="41">
        <v>264</v>
      </c>
      <c r="B266" s="41">
        <f>VLOOKUP(A266,'Allele data'!B$6:F$15,5,TRUE)</f>
        <v>-2.259999999999991</v>
      </c>
      <c r="C266" s="41">
        <f>VLOOKUP($A266,'Allele data'!I$6:M$24,5,TRUE)</f>
        <v>0.14166666666667993</v>
      </c>
      <c r="D266" s="41">
        <f>VLOOKUP($A266,'Allele data'!P$6:T$26,5,TRUE)</f>
        <v>-1.5</v>
      </c>
      <c r="E266" s="41">
        <f>VLOOKUP($A266,'Allele data'!W$6:AA$25,5,TRUE)</f>
        <v>-4.7900000000000205</v>
      </c>
      <c r="F266" s="41">
        <f>VLOOKUP($A266,'Allele data'!AD$6:AJ$22,7,TRUE)</f>
        <v>-1.240000000000009</v>
      </c>
    </row>
    <row r="267" spans="1:6" ht="12.75">
      <c r="A267" s="41">
        <v>265</v>
      </c>
      <c r="B267" s="41">
        <f>VLOOKUP(A267,'Allele data'!B$6:F$15,5,TRUE)</f>
        <v>-2.259999999999991</v>
      </c>
      <c r="C267" s="41">
        <f>VLOOKUP($A267,'Allele data'!I$6:M$24,5,TRUE)</f>
        <v>0.29666666666668107</v>
      </c>
      <c r="D267" s="41">
        <f>VLOOKUP($A267,'Allele data'!P$6:T$26,5,TRUE)</f>
        <v>-1.5</v>
      </c>
      <c r="E267" s="41">
        <f>VLOOKUP($A267,'Allele data'!W$6:AA$25,5,TRUE)</f>
        <v>-4.7900000000000205</v>
      </c>
      <c r="F267" s="41">
        <f>VLOOKUP($A267,'Allele data'!AD$6:AJ$22,7,TRUE)</f>
        <v>-1.240000000000009</v>
      </c>
    </row>
    <row r="268" spans="1:6" ht="12.75">
      <c r="A268" s="41">
        <v>266</v>
      </c>
      <c r="B268" s="41">
        <f>VLOOKUP(A268,'Allele data'!B$6:F$15,5,TRUE)</f>
        <v>-2.259999999999991</v>
      </c>
      <c r="C268" s="41">
        <f>VLOOKUP($A268,'Allele data'!I$6:M$24,5,TRUE)</f>
        <v>0.29666666666668107</v>
      </c>
      <c r="D268" s="41">
        <f>VLOOKUP($A268,'Allele data'!P$6:T$26,5,TRUE)</f>
        <v>-1.5</v>
      </c>
      <c r="E268" s="41">
        <f>VLOOKUP($A268,'Allele data'!W$6:AA$25,5,TRUE)</f>
        <v>-4.7900000000000205</v>
      </c>
      <c r="F268" s="41">
        <f>VLOOKUP($A268,'Allele data'!AD$6:AJ$22,7,TRUE)</f>
        <v>-1.240000000000009</v>
      </c>
    </row>
    <row r="269" spans="1:6" ht="12.75">
      <c r="A269" s="41">
        <v>267</v>
      </c>
      <c r="B269" s="41">
        <f>VLOOKUP(A269,'Allele data'!B$6:F$15,5,TRUE)</f>
        <v>-2.259999999999991</v>
      </c>
      <c r="C269" s="41">
        <f>VLOOKUP($A269,'Allele data'!I$6:M$24,5,TRUE)</f>
        <v>0.29666666666668107</v>
      </c>
      <c r="D269" s="41">
        <f>VLOOKUP($A269,'Allele data'!P$6:T$26,5,TRUE)</f>
        <v>-1.5</v>
      </c>
      <c r="E269" s="41">
        <f>VLOOKUP($A269,'Allele data'!W$6:AA$25,5,TRUE)</f>
        <v>-4.7900000000000205</v>
      </c>
      <c r="F269" s="41">
        <f>VLOOKUP($A269,'Allele data'!AD$6:AJ$22,7,TRUE)</f>
        <v>-1.1550000000000011</v>
      </c>
    </row>
    <row r="270" spans="1:6" ht="12.75">
      <c r="A270" s="41">
        <v>268</v>
      </c>
      <c r="B270" s="41">
        <f>VLOOKUP(A270,'Allele data'!B$6:F$15,5,TRUE)</f>
        <v>-2.259999999999991</v>
      </c>
      <c r="C270" s="41">
        <f>VLOOKUP($A270,'Allele data'!I$6:M$24,5,TRUE)</f>
        <v>0.29666666666668107</v>
      </c>
      <c r="D270" s="41">
        <f>VLOOKUP($A270,'Allele data'!P$6:T$26,5,TRUE)</f>
        <v>-1.5</v>
      </c>
      <c r="E270" s="41">
        <f>VLOOKUP($A270,'Allele data'!W$6:AA$25,5,TRUE)</f>
        <v>-4.7900000000000205</v>
      </c>
      <c r="F270" s="41">
        <f>VLOOKUP($A270,'Allele data'!AD$6:AJ$22,7,TRUE)</f>
        <v>-1.1550000000000011</v>
      </c>
    </row>
    <row r="271" spans="1:6" ht="12.75">
      <c r="A271" s="41">
        <v>269</v>
      </c>
      <c r="B271" s="41">
        <f>VLOOKUP(A271,'Allele data'!B$6:F$15,5,TRUE)</f>
        <v>-2.259999999999991</v>
      </c>
      <c r="C271" s="41">
        <f>VLOOKUP($A271,'Allele data'!I$6:M$24,5,TRUE)</f>
        <v>0.29666666666668107</v>
      </c>
      <c r="D271" s="41">
        <f>VLOOKUP($A271,'Allele data'!P$6:T$26,5,TRUE)</f>
        <v>-1.5</v>
      </c>
      <c r="E271" s="41">
        <f>VLOOKUP($A271,'Allele data'!W$6:AA$25,5,TRUE)</f>
        <v>-4.7900000000000205</v>
      </c>
      <c r="F271" s="41">
        <f>VLOOKUP($A271,'Allele data'!AD$6:AJ$22,7,TRUE)</f>
        <v>-1.1550000000000011</v>
      </c>
    </row>
    <row r="272" spans="1:6" ht="12.75">
      <c r="A272" s="41">
        <v>270</v>
      </c>
      <c r="B272" s="41">
        <f>VLOOKUP(A272,'Allele data'!B$6:F$15,5,TRUE)</f>
        <v>-2.259999999999991</v>
      </c>
      <c r="C272" s="41">
        <f>VLOOKUP($A272,'Allele data'!I$6:M$24,5,TRUE)</f>
        <v>0.29666666666668107</v>
      </c>
      <c r="D272" s="41">
        <f>VLOOKUP($A272,'Allele data'!P$6:T$26,5,TRUE)</f>
        <v>-1.5</v>
      </c>
      <c r="E272" s="41">
        <f>VLOOKUP($A272,'Allele data'!W$6:AA$25,5,TRUE)</f>
        <v>-4.7900000000000205</v>
      </c>
      <c r="F272" s="41">
        <f>VLOOKUP($A272,'Allele data'!AD$6:AJ$22,7,TRUE)</f>
        <v>-1.1550000000000011</v>
      </c>
    </row>
    <row r="273" spans="1:6" ht="12.75">
      <c r="A273" s="41">
        <v>271</v>
      </c>
      <c r="B273" s="41">
        <f>VLOOKUP(A273,'Allele data'!B$6:F$15,5,TRUE)</f>
        <v>-2.259999999999991</v>
      </c>
      <c r="C273" s="41">
        <f>VLOOKUP($A273,'Allele data'!I$6:M$24,5,TRUE)</f>
        <v>0.3550000000000182</v>
      </c>
      <c r="D273" s="41">
        <f>VLOOKUP($A273,'Allele data'!P$6:T$26,5,TRUE)</f>
        <v>-1.5</v>
      </c>
      <c r="E273" s="41">
        <f>VLOOKUP($A273,'Allele data'!W$6:AA$25,5,TRUE)</f>
        <v>-4.7900000000000205</v>
      </c>
      <c r="F273" s="41">
        <f>VLOOKUP($A273,'Allele data'!AD$6:AJ$22,7,TRUE)</f>
        <v>-1.1550000000000011</v>
      </c>
    </row>
    <row r="274" spans="1:6" ht="12.75">
      <c r="A274" s="41">
        <v>272</v>
      </c>
      <c r="B274" s="41">
        <f>VLOOKUP(A274,'Allele data'!B$6:F$15,5,TRUE)</f>
        <v>-2.259999999999991</v>
      </c>
      <c r="C274" s="41">
        <f>VLOOKUP($A274,'Allele data'!I$6:M$24,5,TRUE)</f>
        <v>0.3550000000000182</v>
      </c>
      <c r="D274" s="41">
        <f>VLOOKUP($A274,'Allele data'!P$6:T$26,5,TRUE)</f>
        <v>-1.5</v>
      </c>
      <c r="E274" s="41">
        <f>VLOOKUP($A274,'Allele data'!W$6:AA$25,5,TRUE)</f>
        <v>-4.7900000000000205</v>
      </c>
      <c r="F274" s="41">
        <f>VLOOKUP($A274,'Allele data'!AD$6:AJ$22,7,TRUE)</f>
        <v>-1.1550000000000011</v>
      </c>
    </row>
    <row r="275" spans="1:6" ht="12.75">
      <c r="A275" s="41">
        <v>273</v>
      </c>
      <c r="B275" s="41">
        <f>VLOOKUP(A275,'Allele data'!B$6:F$15,5,TRUE)</f>
        <v>-2.259999999999991</v>
      </c>
      <c r="C275" s="41">
        <f>VLOOKUP($A275,'Allele data'!I$6:M$24,5,TRUE)</f>
        <v>0.3550000000000182</v>
      </c>
      <c r="D275" s="41">
        <f>VLOOKUP($A275,'Allele data'!P$6:T$26,5,TRUE)</f>
        <v>-1.5</v>
      </c>
      <c r="E275" s="41">
        <f>VLOOKUP($A275,'Allele data'!W$6:AA$25,5,TRUE)</f>
        <v>-4.7900000000000205</v>
      </c>
      <c r="F275" s="41">
        <f>VLOOKUP($A275,'Allele data'!AD$6:AJ$22,7,TRUE)</f>
        <v>-1.1550000000000011</v>
      </c>
    </row>
    <row r="276" spans="1:6" ht="12.75">
      <c r="A276" s="41">
        <v>274</v>
      </c>
      <c r="B276" s="41">
        <f>VLOOKUP(A276,'Allele data'!B$6:F$15,5,TRUE)</f>
        <v>-2.259999999999991</v>
      </c>
      <c r="C276" s="41">
        <f>VLOOKUP($A276,'Allele data'!I$6:M$24,5,TRUE)</f>
        <v>0.3550000000000182</v>
      </c>
      <c r="D276" s="41">
        <f>VLOOKUP($A276,'Allele data'!P$6:T$26,5,TRUE)</f>
        <v>-1.5</v>
      </c>
      <c r="E276" s="41">
        <f>VLOOKUP($A276,'Allele data'!W$6:AA$25,5,TRUE)</f>
        <v>-4.7900000000000205</v>
      </c>
      <c r="F276" s="41">
        <f>VLOOKUP($A276,'Allele data'!AD$6:AJ$22,7,TRUE)</f>
        <v>-1.1550000000000011</v>
      </c>
    </row>
    <row r="277" spans="1:6" ht="12.75">
      <c r="A277" s="41">
        <v>275</v>
      </c>
      <c r="B277" s="41">
        <f>VLOOKUP(A277,'Allele data'!B$6:F$15,5,TRUE)</f>
        <v>-2.259999999999991</v>
      </c>
      <c r="C277" s="41">
        <f>VLOOKUP($A277,'Allele data'!I$6:M$24,5,TRUE)</f>
        <v>0.3550000000000182</v>
      </c>
      <c r="D277" s="41">
        <f>VLOOKUP($A277,'Allele data'!P$6:T$26,5,TRUE)</f>
        <v>-1.5</v>
      </c>
      <c r="E277" s="41">
        <f>VLOOKUP($A277,'Allele data'!W$6:AA$25,5,TRUE)</f>
        <v>-4.7900000000000205</v>
      </c>
      <c r="F277" s="41">
        <f>VLOOKUP($A277,'Allele data'!AD$6:AJ$22,7,TRUE)</f>
        <v>-1.1550000000000011</v>
      </c>
    </row>
    <row r="278" spans="1:6" ht="12.75">
      <c r="A278" s="41">
        <v>276</v>
      </c>
      <c r="B278" s="41">
        <f>VLOOKUP(A278,'Allele data'!B$6:F$15,5,TRUE)</f>
        <v>-2.259999999999991</v>
      </c>
      <c r="C278" s="41">
        <f>VLOOKUP($A278,'Allele data'!I$6:M$24,5,TRUE)</f>
        <v>0.3550000000000182</v>
      </c>
      <c r="D278" s="41">
        <f>VLOOKUP($A278,'Allele data'!P$6:T$26,5,TRUE)</f>
        <v>-1.5</v>
      </c>
      <c r="E278" s="41">
        <f>VLOOKUP($A278,'Allele data'!W$6:AA$25,5,TRUE)</f>
        <v>-4.7900000000000205</v>
      </c>
      <c r="F278" s="41">
        <f>VLOOKUP($A278,'Allele data'!AD$6:AJ$22,7,TRUE)</f>
        <v>-1.1550000000000011</v>
      </c>
    </row>
    <row r="279" spans="1:6" ht="12.75">
      <c r="A279" s="41">
        <v>277</v>
      </c>
      <c r="B279" s="41">
        <f>VLOOKUP(A279,'Allele data'!B$6:F$15,5,TRUE)</f>
        <v>-2.259999999999991</v>
      </c>
      <c r="C279" s="41">
        <f>VLOOKUP($A279,'Allele data'!I$6:M$24,5,TRUE)</f>
        <v>0.3116666666666674</v>
      </c>
      <c r="D279" s="41">
        <f>VLOOKUP($A279,'Allele data'!P$6:T$26,5,TRUE)</f>
        <v>-1.5</v>
      </c>
      <c r="E279" s="41">
        <f>VLOOKUP($A279,'Allele data'!W$6:AA$25,5,TRUE)</f>
        <v>-4.7900000000000205</v>
      </c>
      <c r="F279" s="41">
        <f>VLOOKUP($A279,'Allele data'!AD$6:AJ$22,7,TRUE)</f>
        <v>-1.1550000000000011</v>
      </c>
    </row>
    <row r="280" spans="1:6" ht="12.75">
      <c r="A280" s="41">
        <v>278</v>
      </c>
      <c r="B280" s="41">
        <f>VLOOKUP(A280,'Allele data'!B$6:F$15,5,TRUE)</f>
        <v>-2.259999999999991</v>
      </c>
      <c r="C280" s="41">
        <f>VLOOKUP($A280,'Allele data'!I$6:M$24,5,TRUE)</f>
        <v>0.3116666666666674</v>
      </c>
      <c r="D280" s="41">
        <f>VLOOKUP($A280,'Allele data'!P$6:T$26,5,TRUE)</f>
        <v>-1.5</v>
      </c>
      <c r="E280" s="41">
        <f>VLOOKUP($A280,'Allele data'!W$6:AA$25,5,TRUE)</f>
        <v>-4.7900000000000205</v>
      </c>
      <c r="F280" s="41">
        <f>VLOOKUP($A280,'Allele data'!AD$6:AJ$22,7,TRUE)</f>
        <v>-1.1550000000000011</v>
      </c>
    </row>
    <row r="281" spans="1:6" ht="12.75">
      <c r="A281" s="41">
        <v>279</v>
      </c>
      <c r="B281" s="41">
        <f>VLOOKUP(A281,'Allele data'!B$6:F$15,5,TRUE)</f>
        <v>-2.259999999999991</v>
      </c>
      <c r="C281" s="41">
        <f>VLOOKUP($A281,'Allele data'!I$6:M$24,5,TRUE)</f>
        <v>0.3116666666666674</v>
      </c>
      <c r="D281" s="41">
        <f>VLOOKUP($A281,'Allele data'!P$6:T$26,5,TRUE)</f>
        <v>-1.5</v>
      </c>
      <c r="E281" s="41">
        <f>VLOOKUP($A281,'Allele data'!W$6:AA$25,5,TRUE)</f>
        <v>-4.7900000000000205</v>
      </c>
      <c r="F281" s="41">
        <f>VLOOKUP($A281,'Allele data'!AD$6:AJ$22,7,TRUE)</f>
        <v>-1.1550000000000011</v>
      </c>
    </row>
    <row r="282" spans="1:6" ht="12.75">
      <c r="A282" s="41">
        <v>280</v>
      </c>
      <c r="B282" s="41">
        <f>VLOOKUP(A282,'Allele data'!B$6:F$15,5,TRUE)</f>
        <v>-2.259999999999991</v>
      </c>
      <c r="C282" s="41">
        <f>VLOOKUP($A282,'Allele data'!I$6:M$24,5,TRUE)</f>
        <v>0.3116666666666674</v>
      </c>
      <c r="D282" s="41">
        <f>VLOOKUP($A282,'Allele data'!P$6:T$26,5,TRUE)</f>
        <v>-1.5</v>
      </c>
      <c r="E282" s="41">
        <f>VLOOKUP($A282,'Allele data'!W$6:AA$25,5,TRUE)</f>
        <v>-4.7900000000000205</v>
      </c>
      <c r="F282" s="41">
        <f>VLOOKUP($A282,'Allele data'!AD$6:AJ$22,7,TRUE)</f>
        <v>-1.1550000000000011</v>
      </c>
    </row>
    <row r="283" spans="1:6" ht="12.75">
      <c r="A283" s="41">
        <v>281</v>
      </c>
      <c r="B283" s="41">
        <f>VLOOKUP(A283,'Allele data'!B$6:F$15,5,TRUE)</f>
        <v>-2.259999999999991</v>
      </c>
      <c r="C283" s="41">
        <f>VLOOKUP($A283,'Allele data'!I$6:M$24,5,TRUE)</f>
        <v>0.3116666666666674</v>
      </c>
      <c r="D283" s="41">
        <f>VLOOKUP($A283,'Allele data'!P$6:T$26,5,TRUE)</f>
        <v>-1.5</v>
      </c>
      <c r="E283" s="41">
        <f>VLOOKUP($A283,'Allele data'!W$6:AA$25,5,TRUE)</f>
        <v>-4.7900000000000205</v>
      </c>
      <c r="F283" s="41">
        <f>VLOOKUP($A283,'Allele data'!AD$6:AJ$22,7,TRUE)</f>
        <v>-1.1550000000000011</v>
      </c>
    </row>
    <row r="284" spans="1:6" ht="12.75">
      <c r="A284" s="41">
        <v>282</v>
      </c>
      <c r="B284" s="41">
        <f>VLOOKUP(A284,'Allele data'!B$6:F$15,5,TRUE)</f>
        <v>-2.259999999999991</v>
      </c>
      <c r="C284" s="41">
        <f>VLOOKUP($A284,'Allele data'!I$6:M$24,5,TRUE)</f>
        <v>0.3116666666666674</v>
      </c>
      <c r="D284" s="41">
        <f>VLOOKUP($A284,'Allele data'!P$6:T$26,5,TRUE)</f>
        <v>-1.5</v>
      </c>
      <c r="E284" s="41">
        <f>VLOOKUP($A284,'Allele data'!W$6:AA$25,5,TRUE)</f>
        <v>-4.7900000000000205</v>
      </c>
      <c r="F284" s="41">
        <f>VLOOKUP($A284,'Allele data'!AD$6:AJ$22,7,TRUE)</f>
        <v>-1.1550000000000011</v>
      </c>
    </row>
    <row r="285" spans="1:6" ht="12.75">
      <c r="A285" s="41">
        <v>283</v>
      </c>
      <c r="B285" s="41">
        <f>VLOOKUP(A285,'Allele data'!B$6:F$15,5,TRUE)</f>
        <v>-2.259999999999991</v>
      </c>
      <c r="C285" s="41">
        <f>VLOOKUP($A285,'Allele data'!I$6:M$24,5,TRUE)</f>
        <v>0.6016666666666595</v>
      </c>
      <c r="D285" s="41">
        <f>VLOOKUP($A285,'Allele data'!P$6:T$26,5,TRUE)</f>
        <v>-1.5</v>
      </c>
      <c r="E285" s="41">
        <f>VLOOKUP($A285,'Allele data'!W$6:AA$25,5,TRUE)</f>
        <v>-4.7900000000000205</v>
      </c>
      <c r="F285" s="41">
        <f>VLOOKUP($A285,'Allele data'!AD$6:AJ$22,7,TRUE)</f>
        <v>-1.1550000000000011</v>
      </c>
    </row>
    <row r="286" spans="1:6" ht="12.75">
      <c r="A286" s="41">
        <v>284</v>
      </c>
      <c r="B286" s="41">
        <f>VLOOKUP(A286,'Allele data'!B$6:F$15,5,TRUE)</f>
        <v>-2.259999999999991</v>
      </c>
      <c r="C286" s="41">
        <f>VLOOKUP($A286,'Allele data'!I$6:M$24,5,TRUE)</f>
        <v>0.6016666666666595</v>
      </c>
      <c r="D286" s="41">
        <f>VLOOKUP($A286,'Allele data'!P$6:T$26,5,TRUE)</f>
        <v>-1.5</v>
      </c>
      <c r="E286" s="41">
        <f>VLOOKUP($A286,'Allele data'!W$6:AA$25,5,TRUE)</f>
        <v>-4.7900000000000205</v>
      </c>
      <c r="F286" s="41">
        <f>VLOOKUP($A286,'Allele data'!AD$6:AJ$22,7,TRUE)</f>
        <v>-1.1550000000000011</v>
      </c>
    </row>
    <row r="287" spans="1:6" ht="12.75">
      <c r="A287" s="41">
        <v>285</v>
      </c>
      <c r="B287" s="41">
        <f>VLOOKUP(A287,'Allele data'!B$6:F$15,5,TRUE)</f>
        <v>-2.259999999999991</v>
      </c>
      <c r="C287" s="41">
        <f>VLOOKUP($A287,'Allele data'!I$6:M$24,5,TRUE)</f>
        <v>0.6016666666666595</v>
      </c>
      <c r="D287" s="41">
        <f>VLOOKUP($A287,'Allele data'!P$6:T$26,5,TRUE)</f>
        <v>-1.5</v>
      </c>
      <c r="E287" s="41">
        <f>VLOOKUP($A287,'Allele data'!W$6:AA$25,5,TRUE)</f>
        <v>-4.7900000000000205</v>
      </c>
      <c r="F287" s="41">
        <f>VLOOKUP($A287,'Allele data'!AD$6:AJ$22,7,TRUE)</f>
        <v>-1.1550000000000011</v>
      </c>
    </row>
    <row r="288" spans="1:6" ht="12.75">
      <c r="A288" s="41">
        <v>286</v>
      </c>
      <c r="B288" s="41">
        <f>VLOOKUP(A288,'Allele data'!B$6:F$15,5,TRUE)</f>
        <v>-2.259999999999991</v>
      </c>
      <c r="C288" s="41">
        <f>VLOOKUP($A288,'Allele data'!I$6:M$24,5,TRUE)</f>
        <v>0.6016666666666595</v>
      </c>
      <c r="D288" s="41">
        <f>VLOOKUP($A288,'Allele data'!P$6:T$26,5,TRUE)</f>
        <v>-1.5</v>
      </c>
      <c r="E288" s="41">
        <f>VLOOKUP($A288,'Allele data'!W$6:AA$25,5,TRUE)</f>
        <v>-4.7900000000000205</v>
      </c>
      <c r="F288" s="41">
        <f>VLOOKUP($A288,'Allele data'!AD$6:AJ$22,7,TRUE)</f>
        <v>-1.1550000000000011</v>
      </c>
    </row>
    <row r="289" spans="1:6" ht="12.75">
      <c r="A289" s="41">
        <v>287</v>
      </c>
      <c r="B289" s="41">
        <f>VLOOKUP(A289,'Allele data'!B$6:F$15,5,TRUE)</f>
        <v>-2.259999999999991</v>
      </c>
      <c r="C289" s="41">
        <f>VLOOKUP($A289,'Allele data'!I$6:M$24,5,TRUE)</f>
        <v>0.6016666666666595</v>
      </c>
      <c r="D289" s="41">
        <f>VLOOKUP($A289,'Allele data'!P$6:T$26,5,TRUE)</f>
        <v>-1.5</v>
      </c>
      <c r="E289" s="41">
        <f>VLOOKUP($A289,'Allele data'!W$6:AA$25,5,TRUE)</f>
        <v>-4.7900000000000205</v>
      </c>
      <c r="F289" s="41">
        <f>VLOOKUP($A289,'Allele data'!AD$6:AJ$22,7,TRUE)</f>
        <v>-1.1550000000000011</v>
      </c>
    </row>
    <row r="290" spans="1:6" ht="12.75">
      <c r="A290" s="41">
        <v>288</v>
      </c>
      <c r="B290" s="41">
        <f>VLOOKUP(A290,'Allele data'!B$6:F$15,5,TRUE)</f>
        <v>-2.259999999999991</v>
      </c>
      <c r="C290" s="41">
        <f>VLOOKUP($A290,'Allele data'!I$6:M$24,5,TRUE)</f>
        <v>0.6016666666666595</v>
      </c>
      <c r="D290" s="41">
        <f>VLOOKUP($A290,'Allele data'!P$6:T$26,5,TRUE)</f>
        <v>-1.5</v>
      </c>
      <c r="E290" s="41">
        <f>VLOOKUP($A290,'Allele data'!W$6:AA$25,5,TRUE)</f>
        <v>-4.7900000000000205</v>
      </c>
      <c r="F290" s="41">
        <f>VLOOKUP($A290,'Allele data'!AD$6:AJ$22,7,TRUE)</f>
        <v>-1.1550000000000011</v>
      </c>
    </row>
    <row r="291" spans="1:6" ht="12.75">
      <c r="A291" s="41">
        <v>289</v>
      </c>
      <c r="B291" s="41">
        <f>VLOOKUP(A291,'Allele data'!B$6:F$15,5,TRUE)</f>
        <v>-2.259999999999991</v>
      </c>
      <c r="C291" s="41">
        <f>VLOOKUP($A291,'Allele data'!I$6:M$24,5,TRUE)</f>
        <v>0.6016666666666595</v>
      </c>
      <c r="D291" s="41">
        <f>VLOOKUP($A291,'Allele data'!P$6:T$26,5,TRUE)</f>
        <v>-1.5</v>
      </c>
      <c r="E291" s="41">
        <f>VLOOKUP($A291,'Allele data'!W$6:AA$25,5,TRUE)</f>
        <v>-4.7900000000000205</v>
      </c>
      <c r="F291" s="41">
        <f>VLOOKUP($A291,'Allele data'!AD$6:AJ$22,7,TRUE)</f>
        <v>-1.1550000000000011</v>
      </c>
    </row>
    <row r="292" spans="1:6" ht="12.75">
      <c r="A292" s="41">
        <v>290</v>
      </c>
      <c r="B292" s="41">
        <f>VLOOKUP(A292,'Allele data'!B$6:F$15,5,TRUE)</f>
        <v>-2.259999999999991</v>
      </c>
      <c r="C292" s="41">
        <f>VLOOKUP($A292,'Allele data'!I$6:M$24,5,TRUE)</f>
        <v>0.6016666666666595</v>
      </c>
      <c r="D292" s="41">
        <f>VLOOKUP($A292,'Allele data'!P$6:T$26,5,TRUE)</f>
        <v>-1.3600000000000136</v>
      </c>
      <c r="E292" s="41">
        <f>VLOOKUP($A292,'Allele data'!W$6:AA$25,5,TRUE)</f>
        <v>-4.7900000000000205</v>
      </c>
      <c r="F292" s="41">
        <f>VLOOKUP($A292,'Allele data'!AD$6:AJ$22,7,TRUE)</f>
        <v>-1.1550000000000011</v>
      </c>
    </row>
    <row r="293" spans="1:6" ht="12.75">
      <c r="A293" s="41">
        <v>291</v>
      </c>
      <c r="B293" s="41">
        <f>VLOOKUP(A293,'Allele data'!B$6:F$15,5,TRUE)</f>
        <v>-2.259999999999991</v>
      </c>
      <c r="C293" s="41">
        <f>VLOOKUP($A293,'Allele data'!I$6:M$24,5,TRUE)</f>
        <v>0.6016666666666595</v>
      </c>
      <c r="D293" s="41">
        <f>VLOOKUP($A293,'Allele data'!P$6:T$26,5,TRUE)</f>
        <v>-1.3600000000000136</v>
      </c>
      <c r="E293" s="41">
        <f>VLOOKUP($A293,'Allele data'!W$6:AA$25,5,TRUE)</f>
        <v>-4.7900000000000205</v>
      </c>
      <c r="F293" s="41">
        <f>VLOOKUP($A293,'Allele data'!AD$6:AJ$22,7,TRUE)</f>
        <v>-1.1550000000000011</v>
      </c>
    </row>
    <row r="294" spans="1:6" ht="12.75">
      <c r="A294" s="41">
        <v>292</v>
      </c>
      <c r="B294" s="41">
        <f>VLOOKUP(A294,'Allele data'!B$6:F$15,5,TRUE)</f>
        <v>-2.259999999999991</v>
      </c>
      <c r="C294" s="41">
        <f>VLOOKUP($A294,'Allele data'!I$6:M$24,5,TRUE)</f>
        <v>0.6016666666666595</v>
      </c>
      <c r="D294" s="41">
        <f>VLOOKUP($A294,'Allele data'!P$6:T$26,5,TRUE)</f>
        <v>-1.3600000000000136</v>
      </c>
      <c r="E294" s="41">
        <f>VLOOKUP($A294,'Allele data'!W$6:AA$25,5,TRUE)</f>
        <v>-4.7900000000000205</v>
      </c>
      <c r="F294" s="41">
        <f>VLOOKUP($A294,'Allele data'!AD$6:AJ$22,7,TRUE)</f>
        <v>-1.1550000000000011</v>
      </c>
    </row>
    <row r="295" spans="1:6" ht="12.75">
      <c r="A295" s="41">
        <v>293</v>
      </c>
      <c r="B295" s="41">
        <f>VLOOKUP(A295,'Allele data'!B$6:F$15,5,TRUE)</f>
        <v>-2.259999999999991</v>
      </c>
      <c r="C295" s="41">
        <f>VLOOKUP($A295,'Allele data'!I$6:M$24,5,TRUE)</f>
        <v>0.6016666666666595</v>
      </c>
      <c r="D295" s="41">
        <f>VLOOKUP($A295,'Allele data'!P$6:T$26,5,TRUE)</f>
        <v>-1.3600000000000136</v>
      </c>
      <c r="E295" s="41">
        <f>VLOOKUP($A295,'Allele data'!W$6:AA$25,5,TRUE)</f>
        <v>-4.7900000000000205</v>
      </c>
      <c r="F295" s="41">
        <f>VLOOKUP($A295,'Allele data'!AD$6:AJ$22,7,TRUE)</f>
        <v>-1.1550000000000011</v>
      </c>
    </row>
    <row r="296" spans="1:6" ht="12.75">
      <c r="A296" s="41">
        <v>294</v>
      </c>
      <c r="B296" s="41">
        <f>VLOOKUP(A296,'Allele data'!B$6:F$15,5,TRUE)</f>
        <v>-2.259999999999991</v>
      </c>
      <c r="C296" s="41">
        <f>VLOOKUP($A296,'Allele data'!I$6:M$24,5,TRUE)</f>
        <v>0.6016666666666595</v>
      </c>
      <c r="D296" s="41">
        <f>VLOOKUP($A296,'Allele data'!P$6:T$26,5,TRUE)</f>
        <v>-1.3600000000000136</v>
      </c>
      <c r="E296" s="41">
        <f>VLOOKUP($A296,'Allele data'!W$6:AA$25,5,TRUE)</f>
        <v>-4.7900000000000205</v>
      </c>
      <c r="F296" s="41">
        <f>VLOOKUP($A296,'Allele data'!AD$6:AJ$22,7,TRUE)</f>
        <v>-1.1550000000000011</v>
      </c>
    </row>
    <row r="297" spans="1:6" ht="12.75">
      <c r="A297" s="41">
        <v>295</v>
      </c>
      <c r="B297" s="41">
        <f>VLOOKUP(A297,'Allele data'!B$6:F$15,5,TRUE)</f>
        <v>-2.259999999999991</v>
      </c>
      <c r="C297" s="41">
        <f>VLOOKUP($A297,'Allele data'!I$6:M$24,5,TRUE)</f>
        <v>0.9699999999999989</v>
      </c>
      <c r="D297" s="41">
        <f>VLOOKUP($A297,'Allele data'!P$6:T$26,5,TRUE)</f>
        <v>-1.3600000000000136</v>
      </c>
      <c r="E297" s="41">
        <f>VLOOKUP($A297,'Allele data'!W$6:AA$25,5,TRUE)</f>
        <v>-4.7900000000000205</v>
      </c>
      <c r="F297" s="41">
        <f>VLOOKUP($A297,'Allele data'!AD$6:AJ$22,7,TRUE)</f>
        <v>-1.1550000000000011</v>
      </c>
    </row>
    <row r="298" spans="1:6" ht="12.75">
      <c r="A298" s="41">
        <v>296</v>
      </c>
      <c r="B298" s="41">
        <f>VLOOKUP(A298,'Allele data'!B$6:F$15,5,TRUE)</f>
        <v>-2.259999999999991</v>
      </c>
      <c r="C298" s="41">
        <f>VLOOKUP($A298,'Allele data'!I$6:M$24,5,TRUE)</f>
        <v>0.9699999999999989</v>
      </c>
      <c r="D298" s="41">
        <f>VLOOKUP($A298,'Allele data'!P$6:T$26,5,TRUE)</f>
        <v>-1.3600000000000136</v>
      </c>
      <c r="E298" s="41">
        <f>VLOOKUP($A298,'Allele data'!W$6:AA$25,5,TRUE)</f>
        <v>-4.7900000000000205</v>
      </c>
      <c r="F298" s="41">
        <f>VLOOKUP($A298,'Allele data'!AD$6:AJ$22,7,TRUE)</f>
        <v>-1.1550000000000011</v>
      </c>
    </row>
    <row r="299" spans="1:6" ht="12.75">
      <c r="A299" s="41">
        <v>297</v>
      </c>
      <c r="B299" s="41">
        <f>VLOOKUP(A299,'Allele data'!B$6:F$15,5,TRUE)</f>
        <v>-2.259999999999991</v>
      </c>
      <c r="C299" s="41">
        <f>VLOOKUP($A299,'Allele data'!I$6:M$24,5,TRUE)</f>
        <v>0.9699999999999989</v>
      </c>
      <c r="D299" s="41">
        <f>VLOOKUP($A299,'Allele data'!P$6:T$26,5,TRUE)</f>
        <v>-1.3600000000000136</v>
      </c>
      <c r="E299" s="41">
        <f>VLOOKUP($A299,'Allele data'!W$6:AA$25,5,TRUE)</f>
        <v>-4.7900000000000205</v>
      </c>
      <c r="F299" s="41">
        <f>VLOOKUP($A299,'Allele data'!AD$6:AJ$22,7,TRUE)</f>
        <v>-1.1550000000000011</v>
      </c>
    </row>
    <row r="300" spans="1:6" ht="12.75">
      <c r="A300" s="41">
        <v>298</v>
      </c>
      <c r="B300" s="41">
        <f>VLOOKUP(A300,'Allele data'!B$6:F$15,5,TRUE)</f>
        <v>-2.259999999999991</v>
      </c>
      <c r="C300" s="41">
        <f>VLOOKUP($A300,'Allele data'!I$6:M$24,5,TRUE)</f>
        <v>0.9699999999999989</v>
      </c>
      <c r="D300" s="41">
        <f>VLOOKUP($A300,'Allele data'!P$6:T$26,5,TRUE)</f>
        <v>-1.3600000000000136</v>
      </c>
      <c r="E300" s="41">
        <f>VLOOKUP($A300,'Allele data'!W$6:AA$25,5,TRUE)</f>
        <v>-4.7900000000000205</v>
      </c>
      <c r="F300" s="41">
        <f>VLOOKUP($A300,'Allele data'!AD$6:AJ$22,7,TRUE)</f>
        <v>-1.1550000000000011</v>
      </c>
    </row>
    <row r="301" spans="1:6" ht="12.75">
      <c r="A301" s="41">
        <v>299</v>
      </c>
      <c r="B301" s="41">
        <f>VLOOKUP(A301,'Allele data'!B$6:F$15,5,TRUE)</f>
        <v>-2.259999999999991</v>
      </c>
      <c r="C301" s="41">
        <f>VLOOKUP($A301,'Allele data'!I$6:M$24,5,TRUE)</f>
        <v>0.9699999999999989</v>
      </c>
      <c r="D301" s="41">
        <f>VLOOKUP($A301,'Allele data'!P$6:T$26,5,TRUE)</f>
        <v>-1.3600000000000136</v>
      </c>
      <c r="E301" s="41">
        <f>VLOOKUP($A301,'Allele data'!W$6:AA$25,5,TRUE)</f>
        <v>-4.7900000000000205</v>
      </c>
      <c r="F301" s="41">
        <f>VLOOKUP($A301,'Allele data'!AD$6:AJ$22,7,TRUE)</f>
        <v>-1.1550000000000011</v>
      </c>
    </row>
    <row r="302" spans="1:6" ht="12.75">
      <c r="A302" s="41">
        <v>300</v>
      </c>
      <c r="B302" s="41">
        <f>VLOOKUP(A302,'Allele data'!B$6:F$15,5,TRUE)</f>
        <v>-2.259999999999991</v>
      </c>
      <c r="C302" s="41">
        <f>VLOOKUP($A302,'Allele data'!I$6:M$24,5,TRUE)</f>
        <v>1.009999999999991</v>
      </c>
      <c r="D302" s="41">
        <f>VLOOKUP($A302,'Allele data'!P$6:T$26,5,TRUE)</f>
        <v>-1.3600000000000136</v>
      </c>
      <c r="E302" s="41">
        <f>VLOOKUP($A302,'Allele data'!W$6:AA$25,5,TRUE)</f>
        <v>-4.7900000000000205</v>
      </c>
      <c r="F302" s="41">
        <f>VLOOKUP($A302,'Allele data'!AD$6:AJ$22,7,TRUE)</f>
        <v>-1.5300000000000011</v>
      </c>
    </row>
    <row r="303" spans="1:6" ht="12.75">
      <c r="A303" s="41">
        <v>301</v>
      </c>
      <c r="B303" s="41">
        <f>VLOOKUP(A303,'Allele data'!B$6:F$15,5,TRUE)</f>
        <v>-2.259999999999991</v>
      </c>
      <c r="C303" s="41">
        <f>VLOOKUP($A303,'Allele data'!I$6:M$24,5,TRUE)</f>
        <v>1.009999999999991</v>
      </c>
      <c r="D303" s="41">
        <f>VLOOKUP($A303,'Allele data'!P$6:T$26,5,TRUE)</f>
        <v>-1.3600000000000136</v>
      </c>
      <c r="E303" s="41">
        <f>VLOOKUP($A303,'Allele data'!W$6:AA$25,5,TRUE)</f>
        <v>-4.7900000000000205</v>
      </c>
      <c r="F303" s="41">
        <f>VLOOKUP($A303,'Allele data'!AD$6:AJ$22,7,TRUE)</f>
        <v>-1.5300000000000011</v>
      </c>
    </row>
    <row r="304" spans="1:6" ht="12.75">
      <c r="A304" s="41">
        <v>302</v>
      </c>
      <c r="B304" s="41">
        <f>VLOOKUP(A304,'Allele data'!B$6:F$15,5,TRUE)</f>
        <v>-2.259999999999991</v>
      </c>
      <c r="C304" s="41">
        <f>VLOOKUP($A304,'Allele data'!I$6:M$24,5,TRUE)</f>
        <v>1.009999999999991</v>
      </c>
      <c r="D304" s="41">
        <f>VLOOKUP($A304,'Allele data'!P$6:T$26,5,TRUE)</f>
        <v>-1.1750000000000114</v>
      </c>
      <c r="E304" s="41">
        <f>VLOOKUP($A304,'Allele data'!W$6:AA$25,5,TRUE)</f>
        <v>-4.7900000000000205</v>
      </c>
      <c r="F304" s="41">
        <f>VLOOKUP($A304,'Allele data'!AD$6:AJ$22,7,TRUE)</f>
        <v>-1.5300000000000011</v>
      </c>
    </row>
    <row r="305" spans="1:6" ht="12.75">
      <c r="A305" s="41">
        <v>303</v>
      </c>
      <c r="B305" s="41">
        <f>VLOOKUP(A305,'Allele data'!B$6:F$15,5,TRUE)</f>
        <v>-2.259999999999991</v>
      </c>
      <c r="C305" s="41">
        <f>VLOOKUP($A305,'Allele data'!I$6:M$24,5,TRUE)</f>
        <v>1.009999999999991</v>
      </c>
      <c r="D305" s="41">
        <f>VLOOKUP($A305,'Allele data'!P$6:T$26,5,TRUE)</f>
        <v>-1.1750000000000114</v>
      </c>
      <c r="E305" s="41">
        <f>VLOOKUP($A305,'Allele data'!W$6:AA$25,5,TRUE)</f>
        <v>-4.7900000000000205</v>
      </c>
      <c r="F305" s="41">
        <f>VLOOKUP($A305,'Allele data'!AD$6:AJ$22,7,TRUE)</f>
        <v>-1.5300000000000011</v>
      </c>
    </row>
    <row r="306" spans="1:6" ht="12.75">
      <c r="A306" s="41">
        <v>304</v>
      </c>
      <c r="B306" s="41">
        <f>VLOOKUP(A306,'Allele data'!B$6:F$15,5,TRUE)</f>
        <v>-2.259999999999991</v>
      </c>
      <c r="C306" s="41">
        <f>VLOOKUP($A306,'Allele data'!I$6:M$24,5,TRUE)</f>
        <v>1.009999999999991</v>
      </c>
      <c r="D306" s="41">
        <f>VLOOKUP($A306,'Allele data'!P$6:T$26,5,TRUE)</f>
        <v>-1.1750000000000114</v>
      </c>
      <c r="E306" s="41">
        <f>VLOOKUP($A306,'Allele data'!W$6:AA$25,5,TRUE)</f>
        <v>-4.7900000000000205</v>
      </c>
      <c r="F306" s="41">
        <f>VLOOKUP($A306,'Allele data'!AD$6:AJ$22,7,TRUE)</f>
        <v>-1.5300000000000011</v>
      </c>
    </row>
    <row r="307" spans="1:6" ht="12.75">
      <c r="A307" s="41">
        <v>305</v>
      </c>
      <c r="B307" s="41">
        <f>VLOOKUP(A307,'Allele data'!B$6:F$15,5,TRUE)</f>
        <v>-2.259999999999991</v>
      </c>
      <c r="C307" s="41">
        <f>VLOOKUP($A307,'Allele data'!I$6:M$24,5,TRUE)</f>
        <v>1.009999999999991</v>
      </c>
      <c r="D307" s="41">
        <f>VLOOKUP($A307,'Allele data'!P$6:T$26,5,TRUE)</f>
        <v>-1.1750000000000114</v>
      </c>
      <c r="E307" s="41">
        <f>VLOOKUP($A307,'Allele data'!W$6:AA$25,5,TRUE)</f>
        <v>-4.7900000000000205</v>
      </c>
      <c r="F307" s="41">
        <f>VLOOKUP($A307,'Allele data'!AD$6:AJ$22,7,TRUE)</f>
        <v>-1.5300000000000011</v>
      </c>
    </row>
    <row r="308" spans="1:6" ht="12.75">
      <c r="A308" s="41">
        <v>306</v>
      </c>
      <c r="B308" s="41">
        <f>VLOOKUP(A308,'Allele data'!B$6:F$15,5,TRUE)</f>
        <v>-2.259999999999991</v>
      </c>
      <c r="C308" s="41">
        <f>VLOOKUP($A308,'Allele data'!I$6:M$24,5,TRUE)</f>
        <v>1.009999999999991</v>
      </c>
      <c r="D308" s="41">
        <f>VLOOKUP($A308,'Allele data'!P$6:T$26,5,TRUE)</f>
        <v>-1.1750000000000114</v>
      </c>
      <c r="E308" s="41">
        <f>VLOOKUP($A308,'Allele data'!W$6:AA$25,5,TRUE)</f>
        <v>-4.7900000000000205</v>
      </c>
      <c r="F308" s="41">
        <f>VLOOKUP($A308,'Allele data'!AD$6:AJ$22,7,TRUE)</f>
        <v>-1.5300000000000011</v>
      </c>
    </row>
    <row r="309" spans="1:6" ht="12.75">
      <c r="A309" s="41">
        <v>307</v>
      </c>
      <c r="B309" s="41">
        <f>VLOOKUP(A309,'Allele data'!B$6:F$15,5,TRUE)</f>
        <v>-2.259999999999991</v>
      </c>
      <c r="C309" s="41">
        <f>VLOOKUP($A309,'Allele data'!I$6:M$24,5,TRUE)</f>
        <v>0.8950000000000102</v>
      </c>
      <c r="D309" s="41">
        <f>VLOOKUP($A309,'Allele data'!P$6:T$26,5,TRUE)</f>
        <v>-1.1750000000000114</v>
      </c>
      <c r="E309" s="41">
        <f>VLOOKUP($A309,'Allele data'!W$6:AA$25,5,TRUE)</f>
        <v>-4.7900000000000205</v>
      </c>
      <c r="F309" s="41">
        <f>VLOOKUP($A309,'Allele data'!AD$6:AJ$22,7,TRUE)</f>
        <v>-1.5300000000000011</v>
      </c>
    </row>
    <row r="310" spans="1:6" ht="12.75">
      <c r="A310" s="41">
        <v>308</v>
      </c>
      <c r="B310" s="41">
        <f>VLOOKUP(A310,'Allele data'!B$6:F$15,5,TRUE)</f>
        <v>-2.259999999999991</v>
      </c>
      <c r="C310" s="41">
        <f>VLOOKUP($A310,'Allele data'!I$6:M$24,5,TRUE)</f>
        <v>0.8950000000000102</v>
      </c>
      <c r="D310" s="41">
        <f>VLOOKUP($A310,'Allele data'!P$6:T$26,5,TRUE)</f>
        <v>-1.0400000000000205</v>
      </c>
      <c r="E310" s="41">
        <f>VLOOKUP($A310,'Allele data'!W$6:AA$25,5,TRUE)</f>
        <v>-4.7900000000000205</v>
      </c>
      <c r="F310" s="41">
        <f>VLOOKUP($A310,'Allele data'!AD$6:AJ$22,7,TRUE)</f>
        <v>-1.5300000000000011</v>
      </c>
    </row>
    <row r="311" spans="1:6" ht="12.75">
      <c r="A311" s="41">
        <v>309</v>
      </c>
      <c r="B311" s="41">
        <f>VLOOKUP(A311,'Allele data'!B$6:F$15,5,TRUE)</f>
        <v>-2.259999999999991</v>
      </c>
      <c r="C311" s="41">
        <f>VLOOKUP($A311,'Allele data'!I$6:M$24,5,TRUE)</f>
        <v>0.8950000000000102</v>
      </c>
      <c r="D311" s="41">
        <f>VLOOKUP($A311,'Allele data'!P$6:T$26,5,TRUE)</f>
        <v>-1.0400000000000205</v>
      </c>
      <c r="E311" s="41">
        <f>VLOOKUP($A311,'Allele data'!W$6:AA$25,5,TRUE)</f>
        <v>-4.7900000000000205</v>
      </c>
      <c r="F311" s="41">
        <f>VLOOKUP($A311,'Allele data'!AD$6:AJ$22,7,TRUE)</f>
        <v>-1.5300000000000011</v>
      </c>
    </row>
    <row r="312" spans="1:6" ht="12.75">
      <c r="A312" s="41">
        <v>310</v>
      </c>
      <c r="B312" s="41">
        <f>VLOOKUP(A312,'Allele data'!B$6:F$15,5,TRUE)</f>
        <v>-2.259999999999991</v>
      </c>
      <c r="C312" s="41">
        <f>VLOOKUP($A312,'Allele data'!I$6:M$24,5,TRUE)</f>
        <v>0.8950000000000102</v>
      </c>
      <c r="D312" s="41">
        <f>VLOOKUP($A312,'Allele data'!P$6:T$26,5,TRUE)</f>
        <v>-1.0400000000000205</v>
      </c>
      <c r="E312" s="41">
        <f>VLOOKUP($A312,'Allele data'!W$6:AA$25,5,TRUE)</f>
        <v>-4.7900000000000205</v>
      </c>
      <c r="F312" s="41">
        <f>VLOOKUP($A312,'Allele data'!AD$6:AJ$22,7,TRUE)</f>
        <v>-1.5300000000000011</v>
      </c>
    </row>
    <row r="313" spans="1:6" ht="12.75">
      <c r="A313" s="41">
        <v>311</v>
      </c>
      <c r="B313" s="41">
        <f>VLOOKUP(A313,'Allele data'!B$6:F$15,5,TRUE)</f>
        <v>-2.259999999999991</v>
      </c>
      <c r="C313" s="41">
        <f>VLOOKUP($A313,'Allele data'!I$6:M$24,5,TRUE)</f>
        <v>0.8950000000000102</v>
      </c>
      <c r="D313" s="41">
        <f>VLOOKUP($A313,'Allele data'!P$6:T$26,5,TRUE)</f>
        <v>-1.0400000000000205</v>
      </c>
      <c r="E313" s="41">
        <f>VLOOKUP($A313,'Allele data'!W$6:AA$25,5,TRUE)</f>
        <v>-4.7900000000000205</v>
      </c>
      <c r="F313" s="41">
        <f>VLOOKUP($A313,'Allele data'!AD$6:AJ$22,7,TRUE)</f>
        <v>-1.5300000000000011</v>
      </c>
    </row>
    <row r="314" spans="1:6" ht="12.75">
      <c r="A314" s="41">
        <v>312</v>
      </c>
      <c r="B314" s="41">
        <f>VLOOKUP(A314,'Allele data'!B$6:F$15,5,TRUE)</f>
        <v>-2.259999999999991</v>
      </c>
      <c r="C314" s="41">
        <f>VLOOKUP($A314,'Allele data'!I$6:M$24,5,TRUE)</f>
        <v>0.8950000000000102</v>
      </c>
      <c r="D314" s="41">
        <f>VLOOKUP($A314,'Allele data'!P$6:T$26,5,TRUE)</f>
        <v>-1.0400000000000205</v>
      </c>
      <c r="E314" s="41">
        <f>VLOOKUP($A314,'Allele data'!W$6:AA$25,5,TRUE)</f>
        <v>-4.7900000000000205</v>
      </c>
      <c r="F314" s="41">
        <f>VLOOKUP($A314,'Allele data'!AD$6:AJ$22,7,TRUE)</f>
        <v>-1.5300000000000011</v>
      </c>
    </row>
    <row r="315" spans="1:6" ht="12.75">
      <c r="A315" s="41">
        <v>313</v>
      </c>
      <c r="B315" s="41">
        <f>VLOOKUP(A315,'Allele data'!B$6:F$15,5,TRUE)</f>
        <v>-2.259999999999991</v>
      </c>
      <c r="C315" s="41">
        <f>VLOOKUP($A315,'Allele data'!I$6:M$24,5,TRUE)</f>
        <v>0.8950000000000102</v>
      </c>
      <c r="D315" s="41">
        <f>VLOOKUP($A315,'Allele data'!P$6:T$26,5,TRUE)</f>
        <v>-1.1750000000000114</v>
      </c>
      <c r="E315" s="41">
        <f>VLOOKUP($A315,'Allele data'!W$6:AA$25,5,TRUE)</f>
        <v>-4.7900000000000205</v>
      </c>
      <c r="F315" s="41">
        <f>VLOOKUP($A315,'Allele data'!AD$6:AJ$22,7,TRUE)</f>
        <v>-1.5300000000000011</v>
      </c>
    </row>
    <row r="316" spans="1:6" ht="12.75">
      <c r="A316" s="41">
        <v>314</v>
      </c>
      <c r="B316" s="41">
        <f>VLOOKUP(A316,'Allele data'!B$6:F$15,5,TRUE)</f>
        <v>-2.259999999999991</v>
      </c>
      <c r="C316" s="41">
        <f>VLOOKUP($A316,'Allele data'!I$6:M$24,5,TRUE)</f>
        <v>0.8950000000000102</v>
      </c>
      <c r="D316" s="41">
        <f>VLOOKUP($A316,'Allele data'!P$6:T$26,5,TRUE)</f>
        <v>-1.1750000000000114</v>
      </c>
      <c r="E316" s="41">
        <f>VLOOKUP($A316,'Allele data'!W$6:AA$25,5,TRUE)</f>
        <v>-4.7900000000000205</v>
      </c>
      <c r="F316" s="41">
        <f>VLOOKUP($A316,'Allele data'!AD$6:AJ$22,7,TRUE)</f>
        <v>-1.5300000000000011</v>
      </c>
    </row>
    <row r="317" spans="1:6" ht="12.75">
      <c r="A317" s="41">
        <v>315</v>
      </c>
      <c r="B317" s="41">
        <f>VLOOKUP(A317,'Allele data'!B$6:F$15,5,TRUE)</f>
        <v>-2.259999999999991</v>
      </c>
      <c r="C317" s="41">
        <f>VLOOKUP($A317,'Allele data'!I$6:M$24,5,TRUE)</f>
        <v>0.8950000000000102</v>
      </c>
      <c r="D317" s="41">
        <f>VLOOKUP($A317,'Allele data'!P$6:T$26,5,TRUE)</f>
        <v>-1.1750000000000114</v>
      </c>
      <c r="E317" s="41">
        <f>VLOOKUP($A317,'Allele data'!W$6:AA$25,5,TRUE)</f>
        <v>-4.7900000000000205</v>
      </c>
      <c r="F317" s="41">
        <f>VLOOKUP($A317,'Allele data'!AD$6:AJ$22,7,TRUE)</f>
        <v>-1.5300000000000011</v>
      </c>
    </row>
    <row r="318" spans="1:6" ht="12.75">
      <c r="A318" s="41">
        <v>316</v>
      </c>
      <c r="B318" s="41">
        <f>VLOOKUP(A318,'Allele data'!B$6:F$15,5,TRUE)</f>
        <v>-2.259999999999991</v>
      </c>
      <c r="C318" s="41">
        <f>VLOOKUP($A318,'Allele data'!I$6:M$24,5,TRUE)</f>
        <v>0.8950000000000102</v>
      </c>
      <c r="D318" s="41">
        <f>VLOOKUP($A318,'Allele data'!P$6:T$26,5,TRUE)</f>
        <v>-1.1750000000000114</v>
      </c>
      <c r="E318" s="41">
        <f>VLOOKUP($A318,'Allele data'!W$6:AA$25,5,TRUE)</f>
        <v>-4.7900000000000205</v>
      </c>
      <c r="F318" s="41">
        <f>VLOOKUP($A318,'Allele data'!AD$6:AJ$22,7,TRUE)</f>
        <v>-1.5300000000000011</v>
      </c>
    </row>
    <row r="319" spans="1:6" ht="12.75">
      <c r="A319" s="41">
        <v>317</v>
      </c>
      <c r="B319" s="41">
        <f>VLOOKUP(A319,'Allele data'!B$6:F$15,5,TRUE)</f>
        <v>-2.259999999999991</v>
      </c>
      <c r="C319" s="41">
        <f>VLOOKUP($A319,'Allele data'!I$6:M$24,5,TRUE)</f>
        <v>0.8950000000000102</v>
      </c>
      <c r="D319" s="41">
        <f>VLOOKUP($A319,'Allele data'!P$6:T$26,5,TRUE)</f>
        <v>-1.1750000000000114</v>
      </c>
      <c r="E319" s="41">
        <f>VLOOKUP($A319,'Allele data'!W$6:AA$25,5,TRUE)</f>
        <v>-4.7900000000000205</v>
      </c>
      <c r="F319" s="41">
        <f>VLOOKUP($A319,'Allele data'!AD$6:AJ$22,7,TRUE)</f>
        <v>-1.5300000000000011</v>
      </c>
    </row>
    <row r="320" spans="1:6" ht="12.75">
      <c r="A320" s="41">
        <v>318</v>
      </c>
      <c r="B320" s="41">
        <f>VLOOKUP(A320,'Allele data'!B$6:F$15,5,TRUE)</f>
        <v>-2.259999999999991</v>
      </c>
      <c r="C320" s="41">
        <f>VLOOKUP($A320,'Allele data'!I$6:M$24,5,TRUE)</f>
        <v>0.8950000000000102</v>
      </c>
      <c r="D320" s="41">
        <f>VLOOKUP($A320,'Allele data'!P$6:T$26,5,TRUE)</f>
        <v>-1.1750000000000114</v>
      </c>
      <c r="E320" s="41">
        <f>VLOOKUP($A320,'Allele data'!W$6:AA$25,5,TRUE)</f>
        <v>-4.7900000000000205</v>
      </c>
      <c r="F320" s="41">
        <f>VLOOKUP($A320,'Allele data'!AD$6:AJ$22,7,TRUE)</f>
        <v>-1.5300000000000011</v>
      </c>
    </row>
    <row r="321" spans="1:6" ht="12.75">
      <c r="A321" s="41">
        <v>319</v>
      </c>
      <c r="B321" s="41">
        <f>VLOOKUP(A321,'Allele data'!B$6:F$15,5,TRUE)</f>
        <v>-2.259999999999991</v>
      </c>
      <c r="C321" s="41">
        <f>VLOOKUP($A321,'Allele data'!I$6:M$24,5,TRUE)</f>
        <v>0.8300000000000125</v>
      </c>
      <c r="D321" s="41">
        <f>VLOOKUP($A321,'Allele data'!P$6:T$26,5,TRUE)</f>
        <v>-1.1750000000000114</v>
      </c>
      <c r="E321" s="41">
        <f>VLOOKUP($A321,'Allele data'!W$6:AA$25,5,TRUE)</f>
        <v>-4.7900000000000205</v>
      </c>
      <c r="F321" s="41">
        <f>VLOOKUP($A321,'Allele data'!AD$6:AJ$22,7,TRUE)</f>
        <v>-1.5300000000000011</v>
      </c>
    </row>
    <row r="322" spans="1:6" ht="12.75">
      <c r="A322" s="41">
        <v>320</v>
      </c>
      <c r="B322" s="41">
        <f>VLOOKUP(A322,'Allele data'!B$6:F$15,5,TRUE)</f>
        <v>-2.259999999999991</v>
      </c>
      <c r="C322" s="41">
        <f>VLOOKUP($A322,'Allele data'!I$6:M$24,5,TRUE)</f>
        <v>0.8300000000000125</v>
      </c>
      <c r="D322" s="41">
        <f>VLOOKUP($A322,'Allele data'!P$6:T$26,5,TRUE)</f>
        <v>-1.3999999999999773</v>
      </c>
      <c r="E322" s="41">
        <f>VLOOKUP($A322,'Allele data'!W$6:AA$25,5,TRUE)</f>
        <v>-4.7900000000000205</v>
      </c>
      <c r="F322" s="41">
        <f>VLOOKUP($A322,'Allele data'!AD$6:AJ$22,7,TRUE)</f>
        <v>-1.5300000000000011</v>
      </c>
    </row>
    <row r="323" spans="1:6" ht="12.75">
      <c r="A323" s="41">
        <v>321</v>
      </c>
      <c r="B323" s="41">
        <f>VLOOKUP(A323,'Allele data'!B$6:F$15,5,TRUE)</f>
        <v>-2.259999999999991</v>
      </c>
      <c r="C323" s="41">
        <f>VLOOKUP($A323,'Allele data'!I$6:M$24,5,TRUE)</f>
        <v>0.8300000000000125</v>
      </c>
      <c r="D323" s="41">
        <f>VLOOKUP($A323,'Allele data'!P$6:T$26,5,TRUE)</f>
        <v>-1.3999999999999773</v>
      </c>
      <c r="E323" s="41">
        <f>VLOOKUP($A323,'Allele data'!W$6:AA$25,5,TRUE)</f>
        <v>-4.7900000000000205</v>
      </c>
      <c r="F323" s="41">
        <f>VLOOKUP($A323,'Allele data'!AD$6:AJ$22,7,TRUE)</f>
        <v>-1.5300000000000011</v>
      </c>
    </row>
    <row r="324" spans="1:6" ht="12.75">
      <c r="A324" s="41">
        <v>322</v>
      </c>
      <c r="B324" s="41">
        <f>VLOOKUP(A324,'Allele data'!B$6:F$15,5,TRUE)</f>
        <v>-2.259999999999991</v>
      </c>
      <c r="C324" s="41">
        <f>VLOOKUP($A324,'Allele data'!I$6:M$24,5,TRUE)</f>
        <v>0.8300000000000125</v>
      </c>
      <c r="D324" s="41">
        <f>VLOOKUP($A324,'Allele data'!P$6:T$26,5,TRUE)</f>
        <v>-1.3999999999999773</v>
      </c>
      <c r="E324" s="41">
        <f>VLOOKUP($A324,'Allele data'!W$6:AA$25,5,TRUE)</f>
        <v>-4.7900000000000205</v>
      </c>
      <c r="F324" s="41">
        <f>VLOOKUP($A324,'Allele data'!AD$6:AJ$22,7,TRUE)</f>
        <v>-1.5300000000000011</v>
      </c>
    </row>
    <row r="325" spans="1:6" ht="12.75">
      <c r="A325" s="41">
        <v>323</v>
      </c>
      <c r="B325" s="41">
        <f>VLOOKUP(A325,'Allele data'!B$6:F$15,5,TRUE)</f>
        <v>-2.259999999999991</v>
      </c>
      <c r="C325" s="41">
        <f>VLOOKUP($A325,'Allele data'!I$6:M$24,5,TRUE)</f>
        <v>0.8300000000000125</v>
      </c>
      <c r="D325" s="41">
        <f>VLOOKUP($A325,'Allele data'!P$6:T$26,5,TRUE)</f>
        <v>-1.3999999999999773</v>
      </c>
      <c r="E325" s="41">
        <f>VLOOKUP($A325,'Allele data'!W$6:AA$25,5,TRUE)</f>
        <v>-4.7900000000000205</v>
      </c>
      <c r="F325" s="41">
        <f>VLOOKUP($A325,'Allele data'!AD$6:AJ$22,7,TRUE)</f>
        <v>-1.5300000000000011</v>
      </c>
    </row>
    <row r="326" spans="1:6" ht="12.75">
      <c r="A326" s="41">
        <v>324</v>
      </c>
      <c r="B326" s="41">
        <f>VLOOKUP(A326,'Allele data'!B$6:F$15,5,TRUE)</f>
        <v>-2.259999999999991</v>
      </c>
      <c r="C326" s="41">
        <f>VLOOKUP($A326,'Allele data'!I$6:M$24,5,TRUE)</f>
        <v>0.8300000000000125</v>
      </c>
      <c r="D326" s="41">
        <f>VLOOKUP($A326,'Allele data'!P$6:T$26,5,TRUE)</f>
        <v>-1.3999999999999773</v>
      </c>
      <c r="E326" s="41">
        <f>VLOOKUP($A326,'Allele data'!W$6:AA$25,5,TRUE)</f>
        <v>-4.7900000000000205</v>
      </c>
      <c r="F326" s="41">
        <f>VLOOKUP($A326,'Allele data'!AD$6:AJ$22,7,TRUE)</f>
        <v>-1.5300000000000011</v>
      </c>
    </row>
    <row r="327" spans="1:6" ht="12.75">
      <c r="A327" s="41">
        <v>325</v>
      </c>
      <c r="B327" s="41">
        <f>VLOOKUP(A327,'Allele data'!B$6:F$15,5,TRUE)</f>
        <v>-2.259999999999991</v>
      </c>
      <c r="C327" s="41">
        <f>VLOOKUP($A327,'Allele data'!I$6:M$24,5,TRUE)</f>
        <v>0.960000000000008</v>
      </c>
      <c r="D327" s="41">
        <f>VLOOKUP($A327,'Allele data'!P$6:T$26,5,TRUE)</f>
        <v>-1.3999999999999773</v>
      </c>
      <c r="E327" s="41">
        <f>VLOOKUP($A327,'Allele data'!W$6:AA$25,5,TRUE)</f>
        <v>-4.7900000000000205</v>
      </c>
      <c r="F327" s="41">
        <f>VLOOKUP($A327,'Allele data'!AD$6:AJ$22,7,TRUE)</f>
        <v>-1.5300000000000011</v>
      </c>
    </row>
    <row r="328" spans="1:6" ht="12.75">
      <c r="A328" s="41">
        <v>326</v>
      </c>
      <c r="B328" s="41">
        <f>VLOOKUP(A328,'Allele data'!B$6:F$15,5,TRUE)</f>
        <v>-2.259999999999991</v>
      </c>
      <c r="C328" s="41">
        <f>VLOOKUP($A328,'Allele data'!I$6:M$24,5,TRUE)</f>
        <v>0.960000000000008</v>
      </c>
      <c r="D328" s="41">
        <f>VLOOKUP($A328,'Allele data'!P$6:T$26,5,TRUE)</f>
        <v>-1.0999999999999943</v>
      </c>
      <c r="E328" s="41">
        <f>VLOOKUP($A328,'Allele data'!W$6:AA$25,5,TRUE)</f>
        <v>-4.7900000000000205</v>
      </c>
      <c r="F328" s="41">
        <f>VLOOKUP($A328,'Allele data'!AD$6:AJ$22,7,TRUE)</f>
        <v>-1.5300000000000011</v>
      </c>
    </row>
    <row r="329" spans="1:6" ht="12.75">
      <c r="A329" s="41">
        <v>327</v>
      </c>
      <c r="B329" s="41">
        <f>VLOOKUP(A329,'Allele data'!B$6:F$15,5,TRUE)</f>
        <v>-2.259999999999991</v>
      </c>
      <c r="C329" s="41">
        <f>VLOOKUP($A329,'Allele data'!I$6:M$24,5,TRUE)</f>
        <v>0.960000000000008</v>
      </c>
      <c r="D329" s="41">
        <f>VLOOKUP($A329,'Allele data'!P$6:T$26,5,TRUE)</f>
        <v>-1.0999999999999943</v>
      </c>
      <c r="E329" s="41">
        <f>VLOOKUP($A329,'Allele data'!W$6:AA$25,5,TRUE)</f>
        <v>-4.7900000000000205</v>
      </c>
      <c r="F329" s="41">
        <f>VLOOKUP($A329,'Allele data'!AD$6:AJ$22,7,TRUE)</f>
        <v>-1.5300000000000011</v>
      </c>
    </row>
    <row r="330" spans="1:6" ht="12.75">
      <c r="A330" s="41">
        <v>328</v>
      </c>
      <c r="B330" s="41">
        <f>VLOOKUP(A330,'Allele data'!B$6:F$15,5,TRUE)</f>
        <v>-2.259999999999991</v>
      </c>
      <c r="C330" s="41">
        <f>VLOOKUP($A330,'Allele data'!I$6:M$24,5,TRUE)</f>
        <v>0.960000000000008</v>
      </c>
      <c r="D330" s="41">
        <f>VLOOKUP($A330,'Allele data'!P$6:T$26,5,TRUE)</f>
        <v>-1.0999999999999943</v>
      </c>
      <c r="E330" s="41">
        <f>VLOOKUP($A330,'Allele data'!W$6:AA$25,5,TRUE)</f>
        <v>-4.7900000000000205</v>
      </c>
      <c r="F330" s="41">
        <f>VLOOKUP($A330,'Allele data'!AD$6:AJ$22,7,TRUE)</f>
        <v>-1.5300000000000011</v>
      </c>
    </row>
    <row r="331" spans="1:6" ht="12.75">
      <c r="A331" s="41">
        <v>329</v>
      </c>
      <c r="B331" s="41">
        <f>VLOOKUP(A331,'Allele data'!B$6:F$15,5,TRUE)</f>
        <v>-2.259999999999991</v>
      </c>
      <c r="C331" s="41">
        <f>VLOOKUP($A331,'Allele data'!I$6:M$24,5,TRUE)</f>
        <v>0.960000000000008</v>
      </c>
      <c r="D331" s="41">
        <f>VLOOKUP($A331,'Allele data'!P$6:T$26,5,TRUE)</f>
        <v>-1.0999999999999943</v>
      </c>
      <c r="E331" s="41">
        <f>VLOOKUP($A331,'Allele data'!W$6:AA$25,5,TRUE)</f>
        <v>-4.7900000000000205</v>
      </c>
      <c r="F331" s="41">
        <f>VLOOKUP($A331,'Allele data'!AD$6:AJ$22,7,TRUE)</f>
        <v>-1.5300000000000011</v>
      </c>
    </row>
    <row r="332" spans="1:6" ht="12.75">
      <c r="A332" s="41">
        <v>330</v>
      </c>
      <c r="B332" s="41">
        <f>VLOOKUP(A332,'Allele data'!B$6:F$15,5,TRUE)</f>
        <v>-2.259999999999991</v>
      </c>
      <c r="C332" s="41">
        <f>VLOOKUP($A332,'Allele data'!I$6:M$24,5,TRUE)</f>
        <v>0.960000000000008</v>
      </c>
      <c r="D332" s="41">
        <f>VLOOKUP($A332,'Allele data'!P$6:T$26,5,TRUE)</f>
        <v>-1.0999999999999943</v>
      </c>
      <c r="E332" s="41">
        <f>VLOOKUP($A332,'Allele data'!W$6:AA$25,5,TRUE)</f>
        <v>-4.7900000000000205</v>
      </c>
      <c r="F332" s="41">
        <f>VLOOKUP($A332,'Allele data'!AD$6:AJ$22,7,TRUE)</f>
        <v>-1.5300000000000011</v>
      </c>
    </row>
    <row r="333" spans="1:6" ht="12.75">
      <c r="A333" s="41">
        <v>331</v>
      </c>
      <c r="B333" s="41">
        <f>VLOOKUP(A333,'Allele data'!B$6:F$15,5,TRUE)</f>
        <v>-2.259999999999991</v>
      </c>
      <c r="C333" s="41">
        <f>VLOOKUP($A333,'Allele data'!I$6:M$24,5,TRUE)</f>
        <v>0.960000000000008</v>
      </c>
      <c r="D333" s="41">
        <f>VLOOKUP($A333,'Allele data'!P$6:T$26,5,TRUE)</f>
        <v>-0.7299999999999898</v>
      </c>
      <c r="E333" s="41">
        <f>VLOOKUP($A333,'Allele data'!W$6:AA$25,5,TRUE)</f>
        <v>-4.7900000000000205</v>
      </c>
      <c r="F333" s="41">
        <f>VLOOKUP($A333,'Allele data'!AD$6:AJ$22,7,TRUE)</f>
        <v>-1.5300000000000011</v>
      </c>
    </row>
    <row r="334" spans="1:6" ht="12.75">
      <c r="A334" s="41">
        <v>332</v>
      </c>
      <c r="B334" s="41">
        <f>VLOOKUP(A334,'Allele data'!B$6:F$15,5,TRUE)</f>
        <v>-2.259999999999991</v>
      </c>
      <c r="C334" s="41">
        <f>VLOOKUP($A334,'Allele data'!I$6:M$24,5,TRUE)</f>
        <v>0.960000000000008</v>
      </c>
      <c r="D334" s="41">
        <f>VLOOKUP($A334,'Allele data'!P$6:T$26,5,TRUE)</f>
        <v>-0.7299999999999898</v>
      </c>
      <c r="E334" s="41">
        <f>VLOOKUP($A334,'Allele data'!W$6:AA$25,5,TRUE)</f>
        <v>-4.7900000000000205</v>
      </c>
      <c r="F334" s="41">
        <f>VLOOKUP($A334,'Allele data'!AD$6:AJ$22,7,TRUE)</f>
        <v>-1.5300000000000011</v>
      </c>
    </row>
    <row r="335" spans="1:6" ht="12.75">
      <c r="A335" s="41">
        <v>333</v>
      </c>
      <c r="B335" s="41">
        <f>VLOOKUP(A335,'Allele data'!B$6:F$15,5,TRUE)</f>
        <v>-2.259999999999991</v>
      </c>
      <c r="C335" s="41">
        <f>VLOOKUP($A335,'Allele data'!I$6:M$24,5,TRUE)</f>
        <v>0.960000000000008</v>
      </c>
      <c r="D335" s="41">
        <f>VLOOKUP($A335,'Allele data'!P$6:T$26,5,TRUE)</f>
        <v>-0.7299999999999898</v>
      </c>
      <c r="E335" s="41">
        <f>VLOOKUP($A335,'Allele data'!W$6:AA$25,5,TRUE)</f>
        <v>-4.7900000000000205</v>
      </c>
      <c r="F335" s="41">
        <f>VLOOKUP($A335,'Allele data'!AD$6:AJ$22,7,TRUE)</f>
        <v>-1.5300000000000011</v>
      </c>
    </row>
    <row r="336" spans="1:6" ht="12.75">
      <c r="A336" s="41">
        <v>334</v>
      </c>
      <c r="B336" s="41">
        <f>VLOOKUP(A336,'Allele data'!B$6:F$15,5,TRUE)</f>
        <v>-2.259999999999991</v>
      </c>
      <c r="C336" s="41">
        <f>VLOOKUP($A336,'Allele data'!I$6:M$24,5,TRUE)</f>
        <v>0.960000000000008</v>
      </c>
      <c r="D336" s="41">
        <f>VLOOKUP($A336,'Allele data'!P$6:T$26,5,TRUE)</f>
        <v>-0.7299999999999898</v>
      </c>
      <c r="E336" s="41">
        <f>VLOOKUP($A336,'Allele data'!W$6:AA$25,5,TRUE)</f>
        <v>-4.7900000000000205</v>
      </c>
      <c r="F336" s="41">
        <f>VLOOKUP($A336,'Allele data'!AD$6:AJ$22,7,TRUE)</f>
        <v>-1.5300000000000011</v>
      </c>
    </row>
    <row r="337" spans="1:6" ht="12.75">
      <c r="A337" s="41">
        <v>335</v>
      </c>
      <c r="B337" s="41">
        <f>VLOOKUP(A337,'Allele data'!B$6:F$15,5,TRUE)</f>
        <v>-2.259999999999991</v>
      </c>
      <c r="C337" s="41">
        <f>VLOOKUP($A337,'Allele data'!I$6:M$24,5,TRUE)</f>
        <v>0.960000000000008</v>
      </c>
      <c r="D337" s="41">
        <f>VLOOKUP($A337,'Allele data'!P$6:T$26,5,TRUE)</f>
        <v>-0.7299999999999898</v>
      </c>
      <c r="E337" s="41">
        <f>VLOOKUP($A337,'Allele data'!W$6:AA$25,5,TRUE)</f>
        <v>-4.7900000000000205</v>
      </c>
      <c r="F337" s="41">
        <f>VLOOKUP($A337,'Allele data'!AD$6:AJ$22,7,TRUE)</f>
        <v>-1.5300000000000011</v>
      </c>
    </row>
    <row r="338" spans="1:6" ht="12.75">
      <c r="A338" s="41">
        <v>336</v>
      </c>
      <c r="B338" s="41">
        <f>VLOOKUP(A338,'Allele data'!B$6:F$15,5,TRUE)</f>
        <v>-2.259999999999991</v>
      </c>
      <c r="C338" s="41">
        <f>VLOOKUP($A338,'Allele data'!I$6:M$24,5,TRUE)</f>
        <v>1.1100000000000136</v>
      </c>
      <c r="D338" s="41">
        <f>VLOOKUP($A338,'Allele data'!P$6:T$26,5,TRUE)</f>
        <v>-0.7299999999999898</v>
      </c>
      <c r="E338" s="41">
        <f>VLOOKUP($A338,'Allele data'!W$6:AA$25,5,TRUE)</f>
        <v>-4.7900000000000205</v>
      </c>
      <c r="F338" s="41">
        <f>VLOOKUP($A338,'Allele data'!AD$6:AJ$22,7,TRUE)</f>
        <v>-1.5300000000000011</v>
      </c>
    </row>
    <row r="339" spans="1:6" ht="12.75">
      <c r="A339" s="41">
        <v>337</v>
      </c>
      <c r="B339" s="41">
        <f>VLOOKUP(A339,'Allele data'!B$6:F$15,5,TRUE)</f>
        <v>-2.259999999999991</v>
      </c>
      <c r="C339" s="41">
        <f>VLOOKUP($A339,'Allele data'!I$6:M$24,5,TRUE)</f>
        <v>1.1100000000000136</v>
      </c>
      <c r="D339" s="41">
        <f>VLOOKUP($A339,'Allele data'!P$6:T$26,5,TRUE)</f>
        <v>-0.5978571428571229</v>
      </c>
      <c r="E339" s="41">
        <f>VLOOKUP($A339,'Allele data'!W$6:AA$25,5,TRUE)</f>
        <v>-4.7900000000000205</v>
      </c>
      <c r="F339" s="41">
        <f>VLOOKUP($A339,'Allele data'!AD$6:AJ$22,7,TRUE)</f>
        <v>-1.5300000000000011</v>
      </c>
    </row>
    <row r="340" spans="1:6" ht="12.75">
      <c r="A340" s="41">
        <v>338</v>
      </c>
      <c r="B340" s="41">
        <f>VLOOKUP(A340,'Allele data'!B$6:F$15,5,TRUE)</f>
        <v>-2.259999999999991</v>
      </c>
      <c r="C340" s="41">
        <f>VLOOKUP($A340,'Allele data'!I$6:M$24,5,TRUE)</f>
        <v>1.1100000000000136</v>
      </c>
      <c r="D340" s="41">
        <f>VLOOKUP($A340,'Allele data'!P$6:T$26,5,TRUE)</f>
        <v>-0.5978571428571229</v>
      </c>
      <c r="E340" s="41">
        <f>VLOOKUP($A340,'Allele data'!W$6:AA$25,5,TRUE)</f>
        <v>-4.7900000000000205</v>
      </c>
      <c r="F340" s="41">
        <f>VLOOKUP($A340,'Allele data'!AD$6:AJ$22,7,TRUE)</f>
        <v>-1.5300000000000011</v>
      </c>
    </row>
    <row r="341" spans="1:6" ht="12.75">
      <c r="A341" s="41">
        <v>339</v>
      </c>
      <c r="B341" s="41">
        <f>VLOOKUP(A341,'Allele data'!B$6:F$15,5,TRUE)</f>
        <v>-2.259999999999991</v>
      </c>
      <c r="C341" s="41">
        <f>VLOOKUP($A341,'Allele data'!I$6:M$24,5,TRUE)</f>
        <v>1.1100000000000136</v>
      </c>
      <c r="D341" s="41">
        <f>VLOOKUP($A341,'Allele data'!P$6:T$26,5,TRUE)</f>
        <v>-0.5978571428571229</v>
      </c>
      <c r="E341" s="41">
        <f>VLOOKUP($A341,'Allele data'!W$6:AA$25,5,TRUE)</f>
        <v>-4.7900000000000205</v>
      </c>
      <c r="F341" s="41">
        <f>VLOOKUP($A341,'Allele data'!AD$6:AJ$22,7,TRUE)</f>
        <v>-2.0250000000000057</v>
      </c>
    </row>
    <row r="342" spans="1:6" ht="12.75">
      <c r="A342" s="41">
        <v>340</v>
      </c>
      <c r="B342" s="41">
        <f>VLOOKUP(A342,'Allele data'!B$6:F$15,5,TRUE)</f>
        <v>-2.259999999999991</v>
      </c>
      <c r="C342" s="41">
        <f>VLOOKUP($A342,'Allele data'!I$6:M$24,5,TRUE)</f>
        <v>1.1100000000000136</v>
      </c>
      <c r="D342" s="41">
        <f>VLOOKUP($A342,'Allele data'!P$6:T$26,5,TRUE)</f>
        <v>-0.5978571428571229</v>
      </c>
      <c r="E342" s="41">
        <f>VLOOKUP($A342,'Allele data'!W$6:AA$25,5,TRUE)</f>
        <v>-4.590000000000003</v>
      </c>
      <c r="F342" s="41">
        <f>VLOOKUP($A342,'Allele data'!AD$6:AJ$22,7,TRUE)</f>
        <v>-2.0250000000000057</v>
      </c>
    </row>
    <row r="343" spans="1:6" ht="12.75">
      <c r="A343" s="41">
        <v>341</v>
      </c>
      <c r="B343" s="41">
        <f>VLOOKUP(A343,'Allele data'!B$6:F$15,5,TRUE)</f>
        <v>-2.259999999999991</v>
      </c>
      <c r="C343" s="41">
        <f>VLOOKUP($A343,'Allele data'!I$6:M$24,5,TRUE)</f>
        <v>1.1100000000000136</v>
      </c>
      <c r="D343" s="41">
        <f>VLOOKUP($A343,'Allele data'!P$6:T$26,5,TRUE)</f>
        <v>-0.5978571428571229</v>
      </c>
      <c r="E343" s="41">
        <f>VLOOKUP($A343,'Allele data'!W$6:AA$25,5,TRUE)</f>
        <v>-4.590000000000003</v>
      </c>
      <c r="F343" s="41">
        <f>VLOOKUP($A343,'Allele data'!AD$6:AJ$22,7,TRUE)</f>
        <v>-2.0250000000000057</v>
      </c>
    </row>
    <row r="344" spans="1:6" ht="12.75">
      <c r="A344" s="41">
        <v>342</v>
      </c>
      <c r="B344" s="41">
        <f>VLOOKUP(A344,'Allele data'!B$6:F$15,5,TRUE)</f>
        <v>-2.259999999999991</v>
      </c>
      <c r="C344" s="41">
        <f>VLOOKUP($A344,'Allele data'!I$6:M$24,5,TRUE)</f>
        <v>1.1100000000000136</v>
      </c>
      <c r="D344" s="41">
        <f>VLOOKUP($A344,'Allele data'!P$6:T$26,5,TRUE)</f>
        <v>-0.5978571428571229</v>
      </c>
      <c r="E344" s="41">
        <f>VLOOKUP($A344,'Allele data'!W$6:AA$25,5,TRUE)</f>
        <v>-4.590000000000003</v>
      </c>
      <c r="F344" s="41">
        <f>VLOOKUP($A344,'Allele data'!AD$6:AJ$22,7,TRUE)</f>
        <v>-2.0250000000000057</v>
      </c>
    </row>
    <row r="345" spans="1:6" ht="12.75">
      <c r="A345" s="41">
        <v>343</v>
      </c>
      <c r="B345" s="41">
        <f>VLOOKUP(A345,'Allele data'!B$6:F$15,5,TRUE)</f>
        <v>-2.259999999999991</v>
      </c>
      <c r="C345" s="41">
        <f>VLOOKUP($A345,'Allele data'!I$6:M$24,5,TRUE)</f>
        <v>1.1100000000000136</v>
      </c>
      <c r="D345" s="41">
        <f>VLOOKUP($A345,'Allele data'!P$6:T$26,5,TRUE)</f>
        <v>-0.40785714285712515</v>
      </c>
      <c r="E345" s="41">
        <f>VLOOKUP($A345,'Allele data'!W$6:AA$25,5,TRUE)</f>
        <v>-4.590000000000003</v>
      </c>
      <c r="F345" s="41">
        <f>VLOOKUP($A345,'Allele data'!AD$6:AJ$22,7,TRUE)</f>
        <v>-2.0250000000000057</v>
      </c>
    </row>
    <row r="346" spans="1:6" ht="12.75">
      <c r="A346" s="41">
        <v>344</v>
      </c>
      <c r="B346" s="41">
        <f>VLOOKUP(A346,'Allele data'!B$6:F$15,5,TRUE)</f>
        <v>-2.259999999999991</v>
      </c>
      <c r="C346" s="41">
        <f>VLOOKUP($A346,'Allele data'!I$6:M$24,5,TRUE)</f>
        <v>1.1100000000000136</v>
      </c>
      <c r="D346" s="41">
        <f>VLOOKUP($A346,'Allele data'!P$6:T$26,5,TRUE)</f>
        <v>-0.40785714285712515</v>
      </c>
      <c r="E346" s="41">
        <f>VLOOKUP($A346,'Allele data'!W$6:AA$25,5,TRUE)</f>
        <v>-4.590000000000003</v>
      </c>
      <c r="F346" s="41">
        <f>VLOOKUP($A346,'Allele data'!AD$6:AJ$22,7,TRUE)</f>
        <v>-2.0250000000000057</v>
      </c>
    </row>
    <row r="347" spans="1:6" ht="12.75">
      <c r="A347" s="41">
        <v>345</v>
      </c>
      <c r="B347" s="41">
        <f>VLOOKUP(A347,'Allele data'!B$6:F$15,5,TRUE)</f>
        <v>-2.259999999999991</v>
      </c>
      <c r="C347" s="41">
        <f>VLOOKUP($A347,'Allele data'!I$6:M$24,5,TRUE)</f>
        <v>1.1100000000000136</v>
      </c>
      <c r="D347" s="41">
        <f>VLOOKUP($A347,'Allele data'!P$6:T$26,5,TRUE)</f>
        <v>-0.40785714285712515</v>
      </c>
      <c r="E347" s="41">
        <f>VLOOKUP($A347,'Allele data'!W$6:AA$25,5,TRUE)</f>
        <v>-4.590000000000003</v>
      </c>
      <c r="F347" s="41">
        <f>VLOOKUP($A347,'Allele data'!AD$6:AJ$22,7,TRUE)</f>
        <v>-2.0250000000000057</v>
      </c>
    </row>
    <row r="348" spans="1:6" ht="12.75">
      <c r="A348" s="41">
        <v>346</v>
      </c>
      <c r="B348" s="41">
        <f>VLOOKUP(A348,'Allele data'!B$6:F$15,5,TRUE)</f>
        <v>-2.259999999999991</v>
      </c>
      <c r="C348" s="41">
        <f>VLOOKUP($A348,'Allele data'!I$6:M$24,5,TRUE)</f>
        <v>1.1100000000000136</v>
      </c>
      <c r="D348" s="41">
        <f>VLOOKUP($A348,'Allele data'!P$6:T$26,5,TRUE)</f>
        <v>-0.40785714285712515</v>
      </c>
      <c r="E348" s="41">
        <f>VLOOKUP($A348,'Allele data'!W$6:AA$25,5,TRUE)</f>
        <v>-4.7324999999999875</v>
      </c>
      <c r="F348" s="41">
        <f>VLOOKUP($A348,'Allele data'!AD$6:AJ$22,7,TRUE)</f>
        <v>-2.0250000000000057</v>
      </c>
    </row>
    <row r="349" spans="1:6" ht="12.75">
      <c r="A349" s="41">
        <v>347</v>
      </c>
      <c r="B349" s="41">
        <f>VLOOKUP(A349,'Allele data'!B$6:F$15,5,TRUE)</f>
        <v>-2.259999999999991</v>
      </c>
      <c r="C349" s="41">
        <f>VLOOKUP($A349,'Allele data'!I$6:M$24,5,TRUE)</f>
        <v>1.1100000000000136</v>
      </c>
      <c r="D349" s="41">
        <f>VLOOKUP($A349,'Allele data'!P$6:T$26,5,TRUE)</f>
        <v>-0.40785714285712515</v>
      </c>
      <c r="E349" s="41">
        <f>VLOOKUP($A349,'Allele data'!W$6:AA$25,5,TRUE)</f>
        <v>-4.7324999999999875</v>
      </c>
      <c r="F349" s="41">
        <f>VLOOKUP($A349,'Allele data'!AD$6:AJ$22,7,TRUE)</f>
        <v>-2.0250000000000057</v>
      </c>
    </row>
    <row r="350" spans="1:6" ht="12.75">
      <c r="A350" s="41">
        <v>348</v>
      </c>
      <c r="B350" s="41">
        <f>VLOOKUP(A350,'Allele data'!B$6:F$15,5,TRUE)</f>
        <v>-2.259999999999991</v>
      </c>
      <c r="C350" s="41">
        <f>VLOOKUP($A350,'Allele data'!I$6:M$24,5,TRUE)</f>
        <v>1.1100000000000136</v>
      </c>
      <c r="D350" s="41">
        <f>VLOOKUP($A350,'Allele data'!P$6:T$26,5,TRUE)</f>
        <v>-0.40785714285712515</v>
      </c>
      <c r="E350" s="41">
        <f>VLOOKUP($A350,'Allele data'!W$6:AA$25,5,TRUE)</f>
        <v>-4.7324999999999875</v>
      </c>
      <c r="F350" s="41">
        <f>VLOOKUP($A350,'Allele data'!AD$6:AJ$22,7,TRUE)</f>
        <v>-2.0250000000000057</v>
      </c>
    </row>
    <row r="351" spans="1:6" ht="12.75">
      <c r="A351" s="41">
        <v>349</v>
      </c>
      <c r="B351" s="41">
        <f>VLOOKUP(A351,'Allele data'!B$6:F$15,5,TRUE)</f>
        <v>-2.259999999999991</v>
      </c>
      <c r="C351" s="41">
        <f>VLOOKUP($A351,'Allele data'!I$6:M$24,5,TRUE)</f>
        <v>1.1100000000000136</v>
      </c>
      <c r="D351" s="41">
        <f>VLOOKUP($A351,'Allele data'!P$6:T$26,5,TRUE)</f>
        <v>-0.2849999999999966</v>
      </c>
      <c r="E351" s="41">
        <f>VLOOKUP($A351,'Allele data'!W$6:AA$25,5,TRUE)</f>
        <v>-4.7324999999999875</v>
      </c>
      <c r="F351" s="41">
        <f>VLOOKUP($A351,'Allele data'!AD$6:AJ$22,7,TRUE)</f>
        <v>-2.0250000000000057</v>
      </c>
    </row>
    <row r="352" spans="1:6" ht="12.75">
      <c r="A352" s="41">
        <v>350</v>
      </c>
      <c r="B352" s="41">
        <f>VLOOKUP(A352,'Allele data'!B$6:F$15,5,TRUE)</f>
        <v>-2.259999999999991</v>
      </c>
      <c r="C352" s="41">
        <f>VLOOKUP($A352,'Allele data'!I$6:M$24,5,TRUE)</f>
        <v>1.1100000000000136</v>
      </c>
      <c r="D352" s="41">
        <f>VLOOKUP($A352,'Allele data'!P$6:T$26,5,TRUE)</f>
        <v>-0.2849999999999966</v>
      </c>
      <c r="E352" s="41">
        <f>VLOOKUP($A352,'Allele data'!W$6:AA$25,5,TRUE)</f>
        <v>-4.7324999999999875</v>
      </c>
      <c r="F352" s="41">
        <f>VLOOKUP($A352,'Allele data'!AD$6:AJ$22,7,TRUE)</f>
        <v>-2.0250000000000057</v>
      </c>
    </row>
    <row r="353" spans="1:6" ht="12.75">
      <c r="A353" s="41">
        <v>351</v>
      </c>
      <c r="B353" s="41">
        <f>VLOOKUP(A353,'Allele data'!B$6:F$15,5,TRUE)</f>
        <v>-2.259999999999991</v>
      </c>
      <c r="C353" s="41">
        <f>VLOOKUP($A353,'Allele data'!I$6:M$24,5,TRUE)</f>
        <v>1.1100000000000136</v>
      </c>
      <c r="D353" s="41">
        <f>VLOOKUP($A353,'Allele data'!P$6:T$26,5,TRUE)</f>
        <v>-0.2849999999999966</v>
      </c>
      <c r="E353" s="41">
        <f>VLOOKUP($A353,'Allele data'!W$6:AA$25,5,TRUE)</f>
        <v>-4.7324999999999875</v>
      </c>
      <c r="F353" s="41">
        <f>VLOOKUP($A353,'Allele data'!AD$6:AJ$22,7,TRUE)</f>
        <v>-2.0250000000000057</v>
      </c>
    </row>
    <row r="354" spans="1:6" ht="12.75">
      <c r="A354" s="41">
        <v>352</v>
      </c>
      <c r="B354" s="41">
        <f>VLOOKUP(A354,'Allele data'!B$6:F$15,5,TRUE)</f>
        <v>-2.259999999999991</v>
      </c>
      <c r="C354" s="41">
        <f>VLOOKUP($A354,'Allele data'!I$6:M$24,5,TRUE)</f>
        <v>1.1100000000000136</v>
      </c>
      <c r="D354" s="41">
        <f>VLOOKUP($A354,'Allele data'!P$6:T$26,5,TRUE)</f>
        <v>-0.2849999999999966</v>
      </c>
      <c r="E354" s="41">
        <f>VLOOKUP($A354,'Allele data'!W$6:AA$25,5,TRUE)</f>
        <v>-4.7324999999999875</v>
      </c>
      <c r="F354" s="41">
        <f>VLOOKUP($A354,'Allele data'!AD$6:AJ$22,7,TRUE)</f>
        <v>-2.0250000000000057</v>
      </c>
    </row>
    <row r="355" spans="1:6" ht="12.75">
      <c r="A355" s="41">
        <v>353</v>
      </c>
      <c r="B355" s="41">
        <f>VLOOKUP(A355,'Allele data'!B$6:F$15,5,TRUE)</f>
        <v>-2.259999999999991</v>
      </c>
      <c r="C355" s="41">
        <f>VLOOKUP($A355,'Allele data'!I$6:M$24,5,TRUE)</f>
        <v>1.1100000000000136</v>
      </c>
      <c r="D355" s="41">
        <f>VLOOKUP($A355,'Allele data'!P$6:T$26,5,TRUE)</f>
        <v>-0.2849999999999966</v>
      </c>
      <c r="E355" s="41">
        <f>VLOOKUP($A355,'Allele data'!W$6:AA$25,5,TRUE)</f>
        <v>-5.257499999999993</v>
      </c>
      <c r="F355" s="41">
        <f>VLOOKUP($A355,'Allele data'!AD$6:AJ$22,7,TRUE)</f>
        <v>-2.0250000000000057</v>
      </c>
    </row>
    <row r="356" spans="1:6" ht="12.75">
      <c r="A356" s="41">
        <v>354</v>
      </c>
      <c r="B356" s="41">
        <f>VLOOKUP(A356,'Allele data'!B$6:F$15,5,TRUE)</f>
        <v>-2.259999999999991</v>
      </c>
      <c r="C356" s="41">
        <f>VLOOKUP($A356,'Allele data'!I$6:M$24,5,TRUE)</f>
        <v>1.1100000000000136</v>
      </c>
      <c r="D356" s="41">
        <f>VLOOKUP($A356,'Allele data'!P$6:T$26,5,TRUE)</f>
        <v>-0.2849999999999966</v>
      </c>
      <c r="E356" s="41">
        <f>VLOOKUP($A356,'Allele data'!W$6:AA$25,5,TRUE)</f>
        <v>-5.257499999999993</v>
      </c>
      <c r="F356" s="41">
        <f>VLOOKUP($A356,'Allele data'!AD$6:AJ$22,7,TRUE)</f>
        <v>-2.0250000000000057</v>
      </c>
    </row>
    <row r="357" spans="1:6" ht="12.75">
      <c r="A357" s="41">
        <v>355</v>
      </c>
      <c r="B357" s="41">
        <f>VLOOKUP(A357,'Allele data'!B$6:F$15,5,TRUE)</f>
        <v>-2.259999999999991</v>
      </c>
      <c r="C357" s="41">
        <f>VLOOKUP($A357,'Allele data'!I$6:M$24,5,TRUE)</f>
        <v>1.1100000000000136</v>
      </c>
      <c r="D357" s="41">
        <f>VLOOKUP($A357,'Allele data'!P$6:T$26,5,TRUE)</f>
        <v>-0.18500000000000227</v>
      </c>
      <c r="E357" s="41">
        <f>VLOOKUP($A357,'Allele data'!W$6:AA$25,5,TRUE)</f>
        <v>-5.257499999999993</v>
      </c>
      <c r="F357" s="41">
        <f>VLOOKUP($A357,'Allele data'!AD$6:AJ$22,7,TRUE)</f>
        <v>-2.0250000000000057</v>
      </c>
    </row>
    <row r="358" spans="1:6" ht="12.75">
      <c r="A358" s="41">
        <v>356</v>
      </c>
      <c r="B358" s="41">
        <f>VLOOKUP(A358,'Allele data'!B$6:F$15,5,TRUE)</f>
        <v>-2.259999999999991</v>
      </c>
      <c r="C358" s="41">
        <f>VLOOKUP($A358,'Allele data'!I$6:M$24,5,TRUE)</f>
        <v>1.1100000000000136</v>
      </c>
      <c r="D358" s="41">
        <f>VLOOKUP($A358,'Allele data'!P$6:T$26,5,TRUE)</f>
        <v>-0.18500000000000227</v>
      </c>
      <c r="E358" s="41">
        <f>VLOOKUP($A358,'Allele data'!W$6:AA$25,5,TRUE)</f>
        <v>-5.257499999999993</v>
      </c>
      <c r="F358" s="41">
        <f>VLOOKUP($A358,'Allele data'!AD$6:AJ$22,7,TRUE)</f>
        <v>-2.0250000000000057</v>
      </c>
    </row>
    <row r="359" spans="1:6" ht="12.75">
      <c r="A359" s="41">
        <v>357</v>
      </c>
      <c r="B359" s="41">
        <f>VLOOKUP(A359,'Allele data'!B$6:F$15,5,TRUE)</f>
        <v>-2.259999999999991</v>
      </c>
      <c r="C359" s="41">
        <f>VLOOKUP($A359,'Allele data'!I$6:M$24,5,TRUE)</f>
        <v>1.1100000000000136</v>
      </c>
      <c r="D359" s="41">
        <f>VLOOKUP($A359,'Allele data'!P$6:T$26,5,TRUE)</f>
        <v>-0.18500000000000227</v>
      </c>
      <c r="E359" s="41">
        <f>VLOOKUP($A359,'Allele data'!W$6:AA$25,5,TRUE)</f>
        <v>-5.257499999999993</v>
      </c>
      <c r="F359" s="41">
        <f>VLOOKUP($A359,'Allele data'!AD$6:AJ$22,7,TRUE)</f>
        <v>-2.0250000000000057</v>
      </c>
    </row>
    <row r="360" spans="1:6" ht="12.75">
      <c r="A360" s="41">
        <v>358</v>
      </c>
      <c r="B360" s="41">
        <f>VLOOKUP(A360,'Allele data'!B$6:F$15,5,TRUE)</f>
        <v>-2.259999999999991</v>
      </c>
      <c r="C360" s="41">
        <f>VLOOKUP($A360,'Allele data'!I$6:M$24,5,TRUE)</f>
        <v>1.1100000000000136</v>
      </c>
      <c r="D360" s="41">
        <f>VLOOKUP($A360,'Allele data'!P$6:T$26,5,TRUE)</f>
        <v>-0.18500000000000227</v>
      </c>
      <c r="E360" s="41">
        <f>VLOOKUP($A360,'Allele data'!W$6:AA$25,5,TRUE)</f>
        <v>-5.257499999999993</v>
      </c>
      <c r="F360" s="41">
        <f>VLOOKUP($A360,'Allele data'!AD$6:AJ$22,7,TRUE)</f>
        <v>-2.0250000000000057</v>
      </c>
    </row>
    <row r="361" spans="1:6" ht="12.75">
      <c r="A361" s="41">
        <v>359</v>
      </c>
      <c r="B361" s="41">
        <f>VLOOKUP(A361,'Allele data'!B$6:F$15,5,TRUE)</f>
        <v>-2.259999999999991</v>
      </c>
      <c r="C361" s="41">
        <f>VLOOKUP($A361,'Allele data'!I$6:M$24,5,TRUE)</f>
        <v>1.1100000000000136</v>
      </c>
      <c r="D361" s="41">
        <f>VLOOKUP($A361,'Allele data'!P$6:T$26,5,TRUE)</f>
        <v>-0.18500000000000227</v>
      </c>
      <c r="E361" s="41">
        <f>VLOOKUP($A361,'Allele data'!W$6:AA$25,5,TRUE)</f>
        <v>-5.452500000000015</v>
      </c>
      <c r="F361" s="41">
        <f>VLOOKUP($A361,'Allele data'!AD$6:AJ$22,7,TRUE)</f>
        <v>-2.0250000000000057</v>
      </c>
    </row>
    <row r="362" spans="1:6" ht="12.75">
      <c r="A362" s="41">
        <v>360</v>
      </c>
      <c r="B362" s="41">
        <f>VLOOKUP(A362,'Allele data'!B$6:F$15,5,TRUE)</f>
        <v>-2.259999999999991</v>
      </c>
      <c r="C362" s="41">
        <f>VLOOKUP($A362,'Allele data'!I$6:M$24,5,TRUE)</f>
        <v>1.1100000000000136</v>
      </c>
      <c r="D362" s="41">
        <f>VLOOKUP($A362,'Allele data'!P$6:T$26,5,TRUE)</f>
        <v>-0.18500000000000227</v>
      </c>
      <c r="E362" s="41">
        <f>VLOOKUP($A362,'Allele data'!W$6:AA$25,5,TRUE)</f>
        <v>-5.452500000000015</v>
      </c>
      <c r="F362" s="41">
        <f>VLOOKUP($A362,'Allele data'!AD$6:AJ$22,7,TRUE)</f>
        <v>-2.0250000000000057</v>
      </c>
    </row>
    <row r="363" spans="1:6" ht="12.75">
      <c r="A363" s="41">
        <v>361</v>
      </c>
      <c r="B363" s="41">
        <f>VLOOKUP(A363,'Allele data'!B$6:F$15,5,TRUE)</f>
        <v>-2.259999999999991</v>
      </c>
      <c r="C363" s="41">
        <f>VLOOKUP($A363,'Allele data'!I$6:M$24,5,TRUE)</f>
        <v>1.1100000000000136</v>
      </c>
      <c r="D363" s="41">
        <f>VLOOKUP($A363,'Allele data'!P$6:T$26,5,TRUE)</f>
        <v>0.14000000000001478</v>
      </c>
      <c r="E363" s="41">
        <f>VLOOKUP($A363,'Allele data'!W$6:AA$25,5,TRUE)</f>
        <v>-5.452500000000015</v>
      </c>
      <c r="F363" s="41">
        <f>VLOOKUP($A363,'Allele data'!AD$6:AJ$22,7,TRUE)</f>
        <v>-2.0250000000000057</v>
      </c>
    </row>
    <row r="364" spans="1:6" ht="12.75">
      <c r="A364" s="41">
        <v>362</v>
      </c>
      <c r="B364" s="41">
        <f>VLOOKUP(A364,'Allele data'!B$6:F$15,5,TRUE)</f>
        <v>-2.259999999999991</v>
      </c>
      <c r="C364" s="41">
        <f>VLOOKUP($A364,'Allele data'!I$6:M$24,5,TRUE)</f>
        <v>1.1100000000000136</v>
      </c>
      <c r="D364" s="41">
        <f>VLOOKUP($A364,'Allele data'!P$6:T$26,5,TRUE)</f>
        <v>0.14000000000001478</v>
      </c>
      <c r="E364" s="41">
        <f>VLOOKUP($A364,'Allele data'!W$6:AA$25,5,TRUE)</f>
        <v>-5.452500000000015</v>
      </c>
      <c r="F364" s="41">
        <f>VLOOKUP($A364,'Allele data'!AD$6:AJ$22,7,TRUE)</f>
        <v>-2.0250000000000057</v>
      </c>
    </row>
    <row r="365" spans="1:6" ht="12.75">
      <c r="A365" s="41">
        <v>363</v>
      </c>
      <c r="B365" s="41">
        <f>VLOOKUP(A365,'Allele data'!B$6:F$15,5,TRUE)</f>
        <v>-2.259999999999991</v>
      </c>
      <c r="C365" s="41">
        <f>VLOOKUP($A365,'Allele data'!I$6:M$24,5,TRUE)</f>
        <v>1.1100000000000136</v>
      </c>
      <c r="D365" s="41">
        <f>VLOOKUP($A365,'Allele data'!P$6:T$26,5,TRUE)</f>
        <v>0.14000000000001478</v>
      </c>
      <c r="E365" s="41">
        <f>VLOOKUP($A365,'Allele data'!W$6:AA$25,5,TRUE)</f>
        <v>-5.452500000000015</v>
      </c>
      <c r="F365" s="41">
        <f>VLOOKUP($A365,'Allele data'!AD$6:AJ$22,7,TRUE)</f>
        <v>-2.0250000000000057</v>
      </c>
    </row>
    <row r="366" spans="1:6" ht="12.75">
      <c r="A366" s="41">
        <v>364</v>
      </c>
      <c r="B366" s="41">
        <f>VLOOKUP(A366,'Allele data'!B$6:F$15,5,TRUE)</f>
        <v>-2.259999999999991</v>
      </c>
      <c r="C366" s="41">
        <f>VLOOKUP($A366,'Allele data'!I$6:M$24,5,TRUE)</f>
        <v>1.1100000000000136</v>
      </c>
      <c r="D366" s="41">
        <f>VLOOKUP($A366,'Allele data'!P$6:T$26,5,TRUE)</f>
        <v>0.14000000000001478</v>
      </c>
      <c r="E366" s="41">
        <f>VLOOKUP($A366,'Allele data'!W$6:AA$25,5,TRUE)</f>
        <v>-5.452500000000015</v>
      </c>
      <c r="F366" s="41">
        <f>VLOOKUP($A366,'Allele data'!AD$6:AJ$22,7,TRUE)</f>
        <v>-2.0250000000000057</v>
      </c>
    </row>
    <row r="367" spans="1:6" ht="12.75">
      <c r="A367" s="41">
        <v>365</v>
      </c>
      <c r="B367" s="41">
        <f>VLOOKUP(A367,'Allele data'!B$6:F$15,5,TRUE)</f>
        <v>-2.259999999999991</v>
      </c>
      <c r="C367" s="41">
        <f>VLOOKUP($A367,'Allele data'!I$6:M$24,5,TRUE)</f>
        <v>1.1100000000000136</v>
      </c>
      <c r="D367" s="41">
        <f>VLOOKUP($A367,'Allele data'!P$6:T$26,5,TRUE)</f>
        <v>0.14000000000001478</v>
      </c>
      <c r="E367" s="41">
        <f>VLOOKUP($A367,'Allele data'!W$6:AA$25,5,TRUE)</f>
        <v>-5.532500000000027</v>
      </c>
      <c r="F367" s="41">
        <f>VLOOKUP($A367,'Allele data'!AD$6:AJ$22,7,TRUE)</f>
        <v>-2.0250000000000057</v>
      </c>
    </row>
    <row r="368" spans="1:6" ht="12.75">
      <c r="A368" s="41">
        <v>366</v>
      </c>
      <c r="B368" s="41">
        <f>VLOOKUP(A368,'Allele data'!B$6:F$15,5,TRUE)</f>
        <v>-2.259999999999991</v>
      </c>
      <c r="C368" s="41">
        <f>VLOOKUP($A368,'Allele data'!I$6:M$24,5,TRUE)</f>
        <v>1.1100000000000136</v>
      </c>
      <c r="D368" s="41">
        <f>VLOOKUP($A368,'Allele data'!P$6:T$26,5,TRUE)</f>
        <v>0.14000000000001478</v>
      </c>
      <c r="E368" s="41">
        <f>VLOOKUP($A368,'Allele data'!W$6:AA$25,5,TRUE)</f>
        <v>-5.532500000000027</v>
      </c>
      <c r="F368" s="41">
        <f>VLOOKUP($A368,'Allele data'!AD$6:AJ$22,7,TRUE)</f>
        <v>-2.0250000000000057</v>
      </c>
    </row>
    <row r="369" spans="1:6" ht="12.75">
      <c r="A369" s="41">
        <v>367</v>
      </c>
      <c r="B369" s="41">
        <f>VLOOKUP(A369,'Allele data'!B$6:F$15,5,TRUE)</f>
        <v>-2.259999999999991</v>
      </c>
      <c r="C369" s="41">
        <f>VLOOKUP($A369,'Allele data'!I$6:M$24,5,TRUE)</f>
        <v>1.1100000000000136</v>
      </c>
      <c r="D369" s="41">
        <f>VLOOKUP($A369,'Allele data'!P$6:T$26,5,TRUE)</f>
        <v>0.14000000000001478</v>
      </c>
      <c r="E369" s="41">
        <f>VLOOKUP($A369,'Allele data'!W$6:AA$25,5,TRUE)</f>
        <v>-5.532500000000027</v>
      </c>
      <c r="F369" s="41">
        <f>VLOOKUP($A369,'Allele data'!AD$6:AJ$22,7,TRUE)</f>
        <v>-2.0250000000000057</v>
      </c>
    </row>
    <row r="370" spans="1:6" ht="12.75">
      <c r="A370" s="41">
        <v>368</v>
      </c>
      <c r="B370" s="41">
        <f>VLOOKUP(A370,'Allele data'!B$6:F$15,5,TRUE)</f>
        <v>-2.259999999999991</v>
      </c>
      <c r="C370" s="41">
        <f>VLOOKUP($A370,'Allele data'!I$6:M$24,5,TRUE)</f>
        <v>1.1100000000000136</v>
      </c>
      <c r="D370" s="41">
        <f>VLOOKUP($A370,'Allele data'!P$6:T$26,5,TRUE)</f>
        <v>0.14000000000001478</v>
      </c>
      <c r="E370" s="41">
        <f>VLOOKUP($A370,'Allele data'!W$6:AA$25,5,TRUE)</f>
        <v>-5.532500000000027</v>
      </c>
      <c r="F370" s="41">
        <f>VLOOKUP($A370,'Allele data'!AD$6:AJ$22,7,TRUE)</f>
        <v>-2.0250000000000057</v>
      </c>
    </row>
    <row r="371" spans="1:6" ht="12.75">
      <c r="A371" s="41">
        <v>369</v>
      </c>
      <c r="B371" s="41">
        <f>VLOOKUP(A371,'Allele data'!B$6:F$15,5,TRUE)</f>
        <v>-2.259999999999991</v>
      </c>
      <c r="C371" s="41">
        <f>VLOOKUP($A371,'Allele data'!I$6:M$24,5,TRUE)</f>
        <v>1.1100000000000136</v>
      </c>
      <c r="D371" s="41">
        <f>VLOOKUP($A371,'Allele data'!P$6:T$26,5,TRUE)</f>
        <v>0.14000000000001478</v>
      </c>
      <c r="E371" s="41">
        <f>VLOOKUP($A371,'Allele data'!W$6:AA$25,5,TRUE)</f>
        <v>-5.532500000000027</v>
      </c>
      <c r="F371" s="41">
        <f>VLOOKUP($A371,'Allele data'!AD$6:AJ$22,7,TRUE)</f>
        <v>-2.0250000000000057</v>
      </c>
    </row>
    <row r="372" spans="1:6" ht="12.75">
      <c r="A372" s="41">
        <v>370</v>
      </c>
      <c r="B372" s="41">
        <f>VLOOKUP(A372,'Allele data'!B$6:F$15,5,TRUE)</f>
        <v>-2.259999999999991</v>
      </c>
      <c r="C372" s="41">
        <f>VLOOKUP($A372,'Allele data'!I$6:M$24,5,TRUE)</f>
        <v>1.1100000000000136</v>
      </c>
      <c r="D372" s="41">
        <f>VLOOKUP($A372,'Allele data'!P$6:T$26,5,TRUE)</f>
        <v>0.14000000000001478</v>
      </c>
      <c r="E372" s="41">
        <f>VLOOKUP($A372,'Allele data'!W$6:AA$25,5,TRUE)</f>
        <v>-5.532500000000027</v>
      </c>
      <c r="F372" s="41">
        <f>VLOOKUP($A372,'Allele data'!AD$6:AJ$22,7,TRUE)</f>
        <v>-2.0250000000000057</v>
      </c>
    </row>
    <row r="373" spans="1:6" ht="12.75">
      <c r="A373" s="41">
        <v>371</v>
      </c>
      <c r="B373" s="41">
        <f>VLOOKUP(A373,'Allele data'!B$6:F$15,5,TRUE)</f>
        <v>-2.259999999999991</v>
      </c>
      <c r="C373" s="41">
        <f>VLOOKUP($A373,'Allele data'!I$6:M$24,5,TRUE)</f>
        <v>1.1100000000000136</v>
      </c>
      <c r="D373" s="41">
        <f>VLOOKUP($A373,'Allele data'!P$6:T$26,5,TRUE)</f>
        <v>0.14000000000001478</v>
      </c>
      <c r="E373" s="41">
        <f>VLOOKUP($A373,'Allele data'!W$6:AA$25,5,TRUE)</f>
        <v>-5.700000000000017</v>
      </c>
      <c r="F373" s="41">
        <f>VLOOKUP($A373,'Allele data'!AD$6:AJ$22,7,TRUE)</f>
        <v>-2.0250000000000057</v>
      </c>
    </row>
    <row r="374" spans="1:6" ht="12.75">
      <c r="A374" s="41">
        <v>372</v>
      </c>
      <c r="B374" s="41">
        <f>VLOOKUP(A374,'Allele data'!B$6:F$15,5,TRUE)</f>
        <v>-2.259999999999991</v>
      </c>
      <c r="C374" s="41">
        <f>VLOOKUP($A374,'Allele data'!I$6:M$24,5,TRUE)</f>
        <v>1.1100000000000136</v>
      </c>
      <c r="D374" s="41">
        <f>VLOOKUP($A374,'Allele data'!P$6:T$26,5,TRUE)</f>
        <v>0.14000000000001478</v>
      </c>
      <c r="E374" s="41">
        <f>VLOOKUP($A374,'Allele data'!W$6:AA$25,5,TRUE)</f>
        <v>-5.700000000000017</v>
      </c>
      <c r="F374" s="41">
        <f>VLOOKUP($A374,'Allele data'!AD$6:AJ$22,7,TRUE)</f>
        <v>-2.0250000000000057</v>
      </c>
    </row>
    <row r="375" spans="1:6" ht="12.75">
      <c r="A375" s="41">
        <v>373</v>
      </c>
      <c r="B375" s="41">
        <f>VLOOKUP(A375,'Allele data'!B$6:F$15,5,TRUE)</f>
        <v>-2.259999999999991</v>
      </c>
      <c r="C375" s="41">
        <f>VLOOKUP($A375,'Allele data'!I$6:M$24,5,TRUE)</f>
        <v>1.1100000000000136</v>
      </c>
      <c r="D375" s="41">
        <f>VLOOKUP($A375,'Allele data'!P$6:T$26,5,TRUE)</f>
        <v>0.14000000000001478</v>
      </c>
      <c r="E375" s="41">
        <f>VLOOKUP($A375,'Allele data'!W$6:AA$25,5,TRUE)</f>
        <v>-5.700000000000017</v>
      </c>
      <c r="F375" s="41">
        <f>VLOOKUP($A375,'Allele data'!AD$6:AJ$22,7,TRUE)</f>
        <v>-1.615000000000009</v>
      </c>
    </row>
    <row r="376" spans="1:6" ht="12.75">
      <c r="A376" s="41">
        <v>374</v>
      </c>
      <c r="B376" s="41">
        <f>VLOOKUP(A376,'Allele data'!B$6:F$15,5,TRUE)</f>
        <v>-2.259999999999991</v>
      </c>
      <c r="C376" s="41">
        <f>VLOOKUP($A376,'Allele data'!I$6:M$24,5,TRUE)</f>
        <v>1.1100000000000136</v>
      </c>
      <c r="D376" s="41">
        <f>VLOOKUP($A376,'Allele data'!P$6:T$26,5,TRUE)</f>
        <v>0.14000000000001478</v>
      </c>
      <c r="E376" s="41">
        <f>VLOOKUP($A376,'Allele data'!W$6:AA$25,5,TRUE)</f>
        <v>-5.700000000000017</v>
      </c>
      <c r="F376" s="41">
        <f>VLOOKUP($A376,'Allele data'!AD$6:AJ$22,7,TRUE)</f>
        <v>-1.615000000000009</v>
      </c>
    </row>
    <row r="377" spans="1:6" ht="12.75">
      <c r="A377" s="41">
        <v>375</v>
      </c>
      <c r="B377" s="41">
        <f>VLOOKUP(A377,'Allele data'!B$6:F$15,5,TRUE)</f>
        <v>-2.259999999999991</v>
      </c>
      <c r="C377" s="41">
        <f>VLOOKUP($A377,'Allele data'!I$6:M$24,5,TRUE)</f>
        <v>1.1100000000000136</v>
      </c>
      <c r="D377" s="41">
        <f>VLOOKUP($A377,'Allele data'!P$6:T$26,5,TRUE)</f>
        <v>0.14000000000001478</v>
      </c>
      <c r="E377" s="41">
        <f>VLOOKUP($A377,'Allele data'!W$6:AA$25,5,TRUE)</f>
        <v>-5.700000000000017</v>
      </c>
      <c r="F377" s="41">
        <f>VLOOKUP($A377,'Allele data'!AD$6:AJ$22,7,TRUE)</f>
        <v>-1.615000000000009</v>
      </c>
    </row>
    <row r="378" spans="1:6" ht="12.75">
      <c r="A378" s="41">
        <v>376</v>
      </c>
      <c r="B378" s="41">
        <f>VLOOKUP(A378,'Allele data'!B$6:F$15,5,TRUE)</f>
        <v>-2.259999999999991</v>
      </c>
      <c r="C378" s="41">
        <f>VLOOKUP($A378,'Allele data'!I$6:M$24,5,TRUE)</f>
        <v>1.1100000000000136</v>
      </c>
      <c r="D378" s="41">
        <f>VLOOKUP($A378,'Allele data'!P$6:T$26,5,TRUE)</f>
        <v>0.14000000000001478</v>
      </c>
      <c r="E378" s="41">
        <f>VLOOKUP($A378,'Allele data'!W$6:AA$25,5,TRUE)</f>
        <v>-5.700000000000017</v>
      </c>
      <c r="F378" s="41">
        <f>VLOOKUP($A378,'Allele data'!AD$6:AJ$22,7,TRUE)</f>
        <v>-1.615000000000009</v>
      </c>
    </row>
    <row r="379" spans="1:6" ht="12.75">
      <c r="A379" s="41">
        <v>377</v>
      </c>
      <c r="B379" s="41">
        <f>VLOOKUP(A379,'Allele data'!B$6:F$15,5,TRUE)</f>
        <v>-2.259999999999991</v>
      </c>
      <c r="C379" s="41">
        <f>VLOOKUP($A379,'Allele data'!I$6:M$24,5,TRUE)</f>
        <v>1.1100000000000136</v>
      </c>
      <c r="D379" s="41">
        <f>VLOOKUP($A379,'Allele data'!P$6:T$26,5,TRUE)</f>
        <v>0.14000000000001478</v>
      </c>
      <c r="E379" s="41">
        <f>VLOOKUP($A379,'Allele data'!W$6:AA$25,5,TRUE)</f>
        <v>-5.839999999999975</v>
      </c>
      <c r="F379" s="41">
        <f>VLOOKUP($A379,'Allele data'!AD$6:AJ$22,7,TRUE)</f>
        <v>-1.615000000000009</v>
      </c>
    </row>
    <row r="380" spans="1:6" ht="12.75">
      <c r="A380" s="41">
        <v>378</v>
      </c>
      <c r="B380" s="41">
        <f>VLOOKUP(A380,'Allele data'!B$6:F$15,5,TRUE)</f>
        <v>-2.259999999999991</v>
      </c>
      <c r="C380" s="41">
        <f>VLOOKUP($A380,'Allele data'!I$6:M$24,5,TRUE)</f>
        <v>1.1100000000000136</v>
      </c>
      <c r="D380" s="41">
        <f>VLOOKUP($A380,'Allele data'!P$6:T$26,5,TRUE)</f>
        <v>0.36000000000001364</v>
      </c>
      <c r="E380" s="41">
        <f>VLOOKUP($A380,'Allele data'!W$6:AA$25,5,TRUE)</f>
        <v>-5.839999999999975</v>
      </c>
      <c r="F380" s="41">
        <f>VLOOKUP($A380,'Allele data'!AD$6:AJ$22,7,TRUE)</f>
        <v>-1.615000000000009</v>
      </c>
    </row>
    <row r="381" spans="1:6" ht="12.75">
      <c r="A381" s="41">
        <v>379</v>
      </c>
      <c r="B381" s="41">
        <f>VLOOKUP(A381,'Allele data'!B$6:F$15,5,TRUE)</f>
        <v>-2.259999999999991</v>
      </c>
      <c r="C381" s="41">
        <f>VLOOKUP($A381,'Allele data'!I$6:M$24,5,TRUE)</f>
        <v>1.1100000000000136</v>
      </c>
      <c r="D381" s="41">
        <f>VLOOKUP($A381,'Allele data'!P$6:T$26,5,TRUE)</f>
        <v>0.36000000000001364</v>
      </c>
      <c r="E381" s="41">
        <f>VLOOKUP($A381,'Allele data'!W$6:AA$25,5,TRUE)</f>
        <v>-5.839999999999975</v>
      </c>
      <c r="F381" s="41">
        <f>VLOOKUP($A381,'Allele data'!AD$6:AJ$22,7,TRUE)</f>
        <v>-1.615000000000009</v>
      </c>
    </row>
    <row r="382" spans="1:6" ht="12.75">
      <c r="A382" s="41">
        <v>380</v>
      </c>
      <c r="B382" s="41">
        <f>VLOOKUP(A382,'Allele data'!B$6:F$15,5,TRUE)</f>
        <v>-2.259999999999991</v>
      </c>
      <c r="C382" s="41">
        <f>VLOOKUP($A382,'Allele data'!I$6:M$24,5,TRUE)</f>
        <v>1.1100000000000136</v>
      </c>
      <c r="D382" s="41">
        <f>VLOOKUP($A382,'Allele data'!P$6:T$26,5,TRUE)</f>
        <v>0.36000000000001364</v>
      </c>
      <c r="E382" s="41">
        <f>VLOOKUP($A382,'Allele data'!W$6:AA$25,5,TRUE)</f>
        <v>-5.839999999999975</v>
      </c>
      <c r="F382" s="41">
        <f>VLOOKUP($A382,'Allele data'!AD$6:AJ$22,7,TRUE)</f>
        <v>-1.615000000000009</v>
      </c>
    </row>
    <row r="383" spans="1:6" ht="12.75">
      <c r="A383" s="41">
        <v>381</v>
      </c>
      <c r="B383" s="41">
        <f>VLOOKUP(A383,'Allele data'!B$6:F$15,5,TRUE)</f>
        <v>-2.259999999999991</v>
      </c>
      <c r="C383" s="41">
        <f>VLOOKUP($A383,'Allele data'!I$6:M$24,5,TRUE)</f>
        <v>1.1100000000000136</v>
      </c>
      <c r="D383" s="41">
        <f>VLOOKUP($A383,'Allele data'!P$6:T$26,5,TRUE)</f>
        <v>0.36000000000001364</v>
      </c>
      <c r="E383" s="41">
        <f>VLOOKUP($A383,'Allele data'!W$6:AA$25,5,TRUE)</f>
        <v>-5.839999999999975</v>
      </c>
      <c r="F383" s="41">
        <f>VLOOKUP($A383,'Allele data'!AD$6:AJ$22,7,TRUE)</f>
        <v>-1.615000000000009</v>
      </c>
    </row>
    <row r="384" spans="1:6" ht="12.75">
      <c r="A384" s="41">
        <v>382</v>
      </c>
      <c r="B384" s="41">
        <f>VLOOKUP(A384,'Allele data'!B$6:F$15,5,TRUE)</f>
        <v>-2.259999999999991</v>
      </c>
      <c r="C384" s="41">
        <f>VLOOKUP($A384,'Allele data'!I$6:M$24,5,TRUE)</f>
        <v>1.1100000000000136</v>
      </c>
      <c r="D384" s="41">
        <f>VLOOKUP($A384,'Allele data'!P$6:T$26,5,TRUE)</f>
        <v>0.36000000000001364</v>
      </c>
      <c r="E384" s="41">
        <f>VLOOKUP($A384,'Allele data'!W$6:AA$25,5,TRUE)</f>
        <v>-5.839999999999975</v>
      </c>
      <c r="F384" s="41">
        <f>VLOOKUP($A384,'Allele data'!AD$6:AJ$22,7,TRUE)</f>
        <v>-1.615000000000009</v>
      </c>
    </row>
    <row r="385" spans="1:6" ht="12.75">
      <c r="A385" s="41">
        <v>383</v>
      </c>
      <c r="B385" s="41">
        <f>VLOOKUP(A385,'Allele data'!B$6:F$15,5,TRUE)</f>
        <v>-2.259999999999991</v>
      </c>
      <c r="C385" s="41">
        <f>VLOOKUP($A385,'Allele data'!I$6:M$24,5,TRUE)</f>
        <v>1.1100000000000136</v>
      </c>
      <c r="D385" s="41">
        <f>VLOOKUP($A385,'Allele data'!P$6:T$26,5,TRUE)</f>
        <v>0.36000000000001364</v>
      </c>
      <c r="E385" s="41">
        <f>VLOOKUP($A385,'Allele data'!W$6:AA$25,5,TRUE)</f>
        <v>-5.914999999999964</v>
      </c>
      <c r="F385" s="41">
        <f>VLOOKUP($A385,'Allele data'!AD$6:AJ$22,7,TRUE)</f>
        <v>-1.615000000000009</v>
      </c>
    </row>
    <row r="386" spans="1:6" ht="12.75">
      <c r="A386" s="41">
        <v>384</v>
      </c>
      <c r="B386" s="41">
        <f>VLOOKUP(A386,'Allele data'!B$6:F$15,5,TRUE)</f>
        <v>-2.259999999999991</v>
      </c>
      <c r="C386" s="41">
        <f>VLOOKUP($A386,'Allele data'!I$6:M$24,5,TRUE)</f>
        <v>1.1100000000000136</v>
      </c>
      <c r="D386" s="41">
        <f>VLOOKUP($A386,'Allele data'!P$6:T$26,5,TRUE)</f>
        <v>0.36000000000001364</v>
      </c>
      <c r="E386" s="41">
        <f>VLOOKUP($A386,'Allele data'!W$6:AA$25,5,TRUE)</f>
        <v>-5.914999999999964</v>
      </c>
      <c r="F386" s="41">
        <f>VLOOKUP($A386,'Allele data'!AD$6:AJ$22,7,TRUE)</f>
        <v>-1.615000000000009</v>
      </c>
    </row>
    <row r="387" spans="1:6" ht="12.75">
      <c r="A387" s="41">
        <v>385</v>
      </c>
      <c r="B387" s="41">
        <f>VLOOKUP(A387,'Allele data'!B$6:F$15,5,TRUE)</f>
        <v>-2.259999999999991</v>
      </c>
      <c r="C387" s="41">
        <f>VLOOKUP($A387,'Allele data'!I$6:M$24,5,TRUE)</f>
        <v>1.1100000000000136</v>
      </c>
      <c r="D387" s="41">
        <f>VLOOKUP($A387,'Allele data'!P$6:T$26,5,TRUE)</f>
        <v>0.36000000000001364</v>
      </c>
      <c r="E387" s="41">
        <f>VLOOKUP($A387,'Allele data'!W$6:AA$25,5,TRUE)</f>
        <v>-5.914999999999964</v>
      </c>
      <c r="F387" s="41">
        <f>VLOOKUP($A387,'Allele data'!AD$6:AJ$22,7,TRUE)</f>
        <v>-1.615000000000009</v>
      </c>
    </row>
    <row r="388" spans="1:6" ht="12.75">
      <c r="A388" s="41">
        <v>386</v>
      </c>
      <c r="B388" s="41">
        <f>VLOOKUP(A388,'Allele data'!B$6:F$15,5,TRUE)</f>
        <v>-2.259999999999991</v>
      </c>
      <c r="C388" s="41">
        <f>VLOOKUP($A388,'Allele data'!I$6:M$24,5,TRUE)</f>
        <v>1.1100000000000136</v>
      </c>
      <c r="D388" s="41">
        <f>VLOOKUP($A388,'Allele data'!P$6:T$26,5,TRUE)</f>
        <v>0.36000000000001364</v>
      </c>
      <c r="E388" s="41">
        <f>VLOOKUP($A388,'Allele data'!W$6:AA$25,5,TRUE)</f>
        <v>-5.914999999999964</v>
      </c>
      <c r="F388" s="41">
        <f>VLOOKUP($A388,'Allele data'!AD$6:AJ$22,7,TRUE)</f>
        <v>-1.615000000000009</v>
      </c>
    </row>
    <row r="389" spans="1:6" ht="12.75">
      <c r="A389" s="41">
        <v>387</v>
      </c>
      <c r="B389" s="41">
        <f>VLOOKUP(A389,'Allele data'!B$6:F$15,5,TRUE)</f>
        <v>-2.259999999999991</v>
      </c>
      <c r="C389" s="41">
        <f>VLOOKUP($A389,'Allele data'!I$6:M$24,5,TRUE)</f>
        <v>1.1100000000000136</v>
      </c>
      <c r="D389" s="41">
        <f>VLOOKUP($A389,'Allele data'!P$6:T$26,5,TRUE)</f>
        <v>0.36000000000001364</v>
      </c>
      <c r="E389" s="41">
        <f>VLOOKUP($A389,'Allele data'!W$6:AA$25,5,TRUE)</f>
        <v>-5.914999999999964</v>
      </c>
      <c r="F389" s="41">
        <f>VLOOKUP($A389,'Allele data'!AD$6:AJ$22,7,TRUE)</f>
        <v>-1.615000000000009</v>
      </c>
    </row>
    <row r="390" spans="1:6" ht="12.75">
      <c r="A390" s="41">
        <v>388</v>
      </c>
      <c r="B390" s="41">
        <f>VLOOKUP(A390,'Allele data'!B$6:F$15,5,TRUE)</f>
        <v>-2.259999999999991</v>
      </c>
      <c r="C390" s="41">
        <f>VLOOKUP($A390,'Allele data'!I$6:M$24,5,TRUE)</f>
        <v>1.1100000000000136</v>
      </c>
      <c r="D390" s="41">
        <f>VLOOKUP($A390,'Allele data'!P$6:T$26,5,TRUE)</f>
        <v>0.36000000000001364</v>
      </c>
      <c r="E390" s="41">
        <f>VLOOKUP($A390,'Allele data'!W$6:AA$25,5,TRUE)</f>
        <v>-5.914999999999964</v>
      </c>
      <c r="F390" s="41">
        <f>VLOOKUP($A390,'Allele data'!AD$6:AJ$22,7,TRUE)</f>
        <v>-1.615000000000009</v>
      </c>
    </row>
    <row r="391" spans="1:6" ht="12.75">
      <c r="A391" s="41">
        <v>389</v>
      </c>
      <c r="B391" s="41">
        <f>VLOOKUP(A391,'Allele data'!B$6:F$15,5,TRUE)</f>
        <v>-2.259999999999991</v>
      </c>
      <c r="C391" s="41">
        <f>VLOOKUP($A391,'Allele data'!I$6:M$24,5,TRUE)</f>
        <v>1.1100000000000136</v>
      </c>
      <c r="D391" s="41">
        <f>VLOOKUP($A391,'Allele data'!P$6:T$26,5,TRUE)</f>
        <v>0.36000000000001364</v>
      </c>
      <c r="E391" s="41">
        <f>VLOOKUP($A391,'Allele data'!W$6:AA$25,5,TRUE)</f>
        <v>-6.030000000000001</v>
      </c>
      <c r="F391" s="41">
        <f>VLOOKUP($A391,'Allele data'!AD$6:AJ$22,7,TRUE)</f>
        <v>-1.615000000000009</v>
      </c>
    </row>
    <row r="392" spans="1:6" ht="12.75">
      <c r="A392" s="41">
        <v>390</v>
      </c>
      <c r="B392" s="41">
        <f>VLOOKUP(A392,'Allele data'!B$6:F$15,5,TRUE)</f>
        <v>-2.259999999999991</v>
      </c>
      <c r="C392" s="41">
        <f>VLOOKUP($A392,'Allele data'!I$6:M$24,5,TRUE)</f>
        <v>1.1100000000000136</v>
      </c>
      <c r="D392" s="41">
        <f>VLOOKUP($A392,'Allele data'!P$6:T$26,5,TRUE)</f>
        <v>0.6299999999999955</v>
      </c>
      <c r="E392" s="41">
        <f>VLOOKUP($A392,'Allele data'!W$6:AA$25,5,TRUE)</f>
        <v>-6.030000000000001</v>
      </c>
      <c r="F392" s="41">
        <f>VLOOKUP($A392,'Allele data'!AD$6:AJ$22,7,TRUE)</f>
        <v>-1.615000000000009</v>
      </c>
    </row>
    <row r="393" spans="1:6" ht="12.75">
      <c r="A393" s="41">
        <v>391</v>
      </c>
      <c r="B393" s="41">
        <f>VLOOKUP(A393,'Allele data'!B$6:F$15,5,TRUE)</f>
        <v>-2.259999999999991</v>
      </c>
      <c r="C393" s="41">
        <f>VLOOKUP($A393,'Allele data'!I$6:M$24,5,TRUE)</f>
        <v>1.1100000000000136</v>
      </c>
      <c r="D393" s="41">
        <f>VLOOKUP($A393,'Allele data'!P$6:T$26,5,TRUE)</f>
        <v>0.6299999999999955</v>
      </c>
      <c r="E393" s="41">
        <f>VLOOKUP($A393,'Allele data'!W$6:AA$25,5,TRUE)</f>
        <v>-6.030000000000001</v>
      </c>
      <c r="F393" s="41">
        <f>VLOOKUP($A393,'Allele data'!AD$6:AJ$22,7,TRUE)</f>
        <v>-1.615000000000009</v>
      </c>
    </row>
    <row r="394" spans="1:6" ht="12.75">
      <c r="A394" s="41">
        <v>392</v>
      </c>
      <c r="B394" s="41">
        <f>VLOOKUP(A394,'Allele data'!B$6:F$15,5,TRUE)</f>
        <v>-2.259999999999991</v>
      </c>
      <c r="C394" s="41">
        <f>VLOOKUP($A394,'Allele data'!I$6:M$24,5,TRUE)</f>
        <v>1.1100000000000136</v>
      </c>
      <c r="D394" s="41">
        <f>VLOOKUP($A394,'Allele data'!P$6:T$26,5,TRUE)</f>
        <v>0.6299999999999955</v>
      </c>
      <c r="E394" s="41">
        <f>VLOOKUP($A394,'Allele data'!W$6:AA$25,5,TRUE)</f>
        <v>-6.030000000000001</v>
      </c>
      <c r="F394" s="41">
        <f>VLOOKUP($A394,'Allele data'!AD$6:AJ$22,7,TRUE)</f>
        <v>-1.615000000000009</v>
      </c>
    </row>
    <row r="395" spans="1:6" ht="12.75">
      <c r="A395" s="41">
        <v>393</v>
      </c>
      <c r="B395" s="41">
        <f>VLOOKUP(A395,'Allele data'!B$6:F$15,5,TRUE)</f>
        <v>-2.259999999999991</v>
      </c>
      <c r="C395" s="41">
        <f>VLOOKUP($A395,'Allele data'!I$6:M$24,5,TRUE)</f>
        <v>1.1100000000000136</v>
      </c>
      <c r="D395" s="41">
        <f>VLOOKUP($A395,'Allele data'!P$6:T$26,5,TRUE)</f>
        <v>0.6299999999999955</v>
      </c>
      <c r="E395" s="41">
        <f>VLOOKUP($A395,'Allele data'!W$6:AA$25,5,TRUE)</f>
        <v>-6.030000000000001</v>
      </c>
      <c r="F395" s="41">
        <f>VLOOKUP($A395,'Allele data'!AD$6:AJ$22,7,TRUE)</f>
        <v>-1.615000000000009</v>
      </c>
    </row>
    <row r="396" spans="1:6" ht="12.75">
      <c r="A396" s="41">
        <v>394</v>
      </c>
      <c r="B396" s="41">
        <f>VLOOKUP(A396,'Allele data'!B$6:F$15,5,TRUE)</f>
        <v>-2.259999999999991</v>
      </c>
      <c r="C396" s="41">
        <f>VLOOKUP($A396,'Allele data'!I$6:M$24,5,TRUE)</f>
        <v>1.1100000000000136</v>
      </c>
      <c r="D396" s="41">
        <f>VLOOKUP($A396,'Allele data'!P$6:T$26,5,TRUE)</f>
        <v>0.6299999999999955</v>
      </c>
      <c r="E396" s="41">
        <f>VLOOKUP($A396,'Allele data'!W$6:AA$25,5,TRUE)</f>
        <v>-6.030000000000001</v>
      </c>
      <c r="F396" s="41">
        <f>VLOOKUP($A396,'Allele data'!AD$6:AJ$22,7,TRUE)</f>
        <v>-1.615000000000009</v>
      </c>
    </row>
    <row r="397" spans="1:6" ht="12.75">
      <c r="A397" s="41">
        <v>395</v>
      </c>
      <c r="B397" s="41">
        <f>VLOOKUP(A397,'Allele data'!B$6:F$15,5,TRUE)</f>
        <v>-2.259999999999991</v>
      </c>
      <c r="C397" s="41">
        <f>VLOOKUP($A397,'Allele data'!I$6:M$24,5,TRUE)</f>
        <v>1.1100000000000136</v>
      </c>
      <c r="D397" s="41">
        <f>VLOOKUP($A397,'Allele data'!P$6:T$26,5,TRUE)</f>
        <v>0.6299999999999955</v>
      </c>
      <c r="E397" s="41">
        <f>VLOOKUP($A397,'Allele data'!W$6:AA$25,5,TRUE)</f>
        <v>-6.030000000000001</v>
      </c>
      <c r="F397" s="41">
        <f>VLOOKUP($A397,'Allele data'!AD$6:AJ$22,7,TRUE)</f>
        <v>-1.615000000000009</v>
      </c>
    </row>
    <row r="398" spans="1:6" ht="12.75">
      <c r="A398" s="41">
        <v>396</v>
      </c>
      <c r="B398" s="41">
        <f>VLOOKUP(A398,'Allele data'!B$6:F$15,5,TRUE)</f>
        <v>-2.259999999999991</v>
      </c>
      <c r="C398" s="41">
        <f>VLOOKUP($A398,'Allele data'!I$6:M$24,5,TRUE)</f>
        <v>1.1100000000000136</v>
      </c>
      <c r="D398" s="41">
        <f>VLOOKUP($A398,'Allele data'!P$6:T$26,5,TRUE)</f>
        <v>1.0199999999999818</v>
      </c>
      <c r="E398" s="41">
        <f>VLOOKUP($A398,'Allele data'!W$6:AA$25,5,TRUE)</f>
        <v>-6.219999999999999</v>
      </c>
      <c r="F398" s="41">
        <f>VLOOKUP($A398,'Allele data'!AD$6:AJ$22,7,TRUE)</f>
        <v>-1.615000000000009</v>
      </c>
    </row>
    <row r="399" spans="1:6" ht="12.75">
      <c r="A399" s="41">
        <v>397</v>
      </c>
      <c r="B399" s="41">
        <f>VLOOKUP(A399,'Allele data'!B$6:F$15,5,TRUE)</f>
        <v>-2.259999999999991</v>
      </c>
      <c r="C399" s="41">
        <f>VLOOKUP($A399,'Allele data'!I$6:M$24,5,TRUE)</f>
        <v>1.1100000000000136</v>
      </c>
      <c r="D399" s="41">
        <f>VLOOKUP($A399,'Allele data'!P$6:T$26,5,TRUE)</f>
        <v>1.0199999999999818</v>
      </c>
      <c r="E399" s="41">
        <f>VLOOKUP($A399,'Allele data'!W$6:AA$25,5,TRUE)</f>
        <v>-6.219999999999999</v>
      </c>
      <c r="F399" s="41">
        <f>VLOOKUP($A399,'Allele data'!AD$6:AJ$22,7,TRUE)</f>
        <v>-1.615000000000009</v>
      </c>
    </row>
    <row r="400" spans="1:6" ht="12.75">
      <c r="A400" s="41">
        <v>398</v>
      </c>
      <c r="B400" s="41">
        <f>VLOOKUP(A400,'Allele data'!B$6:F$15,5,TRUE)</f>
        <v>-2.259999999999991</v>
      </c>
      <c r="C400" s="41">
        <f>VLOOKUP($A400,'Allele data'!I$6:M$24,5,TRUE)</f>
        <v>1.1100000000000136</v>
      </c>
      <c r="D400" s="41">
        <f>VLOOKUP($A400,'Allele data'!P$6:T$26,5,TRUE)</f>
        <v>1.0199999999999818</v>
      </c>
      <c r="E400" s="41">
        <f>VLOOKUP($A400,'Allele data'!W$6:AA$25,5,TRUE)</f>
        <v>-6.219999999999999</v>
      </c>
      <c r="F400" s="41">
        <f>VLOOKUP($A400,'Allele data'!AD$6:AJ$22,7,TRUE)</f>
        <v>-1.615000000000009</v>
      </c>
    </row>
    <row r="401" spans="1:6" ht="12.75">
      <c r="A401" s="41">
        <v>399</v>
      </c>
      <c r="B401" s="41">
        <f>VLOOKUP(A401,'Allele data'!B$6:F$15,5,TRUE)</f>
        <v>-2.259999999999991</v>
      </c>
      <c r="C401" s="41">
        <f>VLOOKUP($A401,'Allele data'!I$6:M$24,5,TRUE)</f>
        <v>1.1100000000000136</v>
      </c>
      <c r="D401" s="41">
        <f>VLOOKUP($A401,'Allele data'!P$6:T$26,5,TRUE)</f>
        <v>1.0199999999999818</v>
      </c>
      <c r="E401" s="41">
        <f>VLOOKUP($A401,'Allele data'!W$6:AA$25,5,TRUE)</f>
        <v>-6.219999999999999</v>
      </c>
      <c r="F401" s="41">
        <f>VLOOKUP($A401,'Allele data'!AD$6:AJ$22,7,TRUE)</f>
        <v>-1.615000000000009</v>
      </c>
    </row>
    <row r="402" spans="1:6" ht="12.75">
      <c r="A402" s="41">
        <v>400</v>
      </c>
      <c r="B402" s="41">
        <f>VLOOKUP(A402,'Allele data'!B$6:F$15,5,TRUE)</f>
        <v>-2.259999999999991</v>
      </c>
      <c r="C402" s="41">
        <f>VLOOKUP($A402,'Allele data'!I$6:M$24,5,TRUE)</f>
        <v>1.1100000000000136</v>
      </c>
      <c r="D402" s="41">
        <f>VLOOKUP($A402,'Allele data'!P$6:T$26,5,TRUE)</f>
        <v>1.0199999999999818</v>
      </c>
      <c r="E402" s="41">
        <f>VLOOKUP($A402,'Allele data'!W$6:AA$25,5,TRUE)</f>
        <v>-6.219999999999999</v>
      </c>
      <c r="F402" s="41">
        <f>VLOOKUP($A402,'Allele data'!AD$6:AJ$22,7,TRUE)</f>
        <v>-1.615000000000009</v>
      </c>
    </row>
    <row r="403" spans="1:6" ht="12.75">
      <c r="A403" s="41">
        <v>401</v>
      </c>
      <c r="B403" s="41">
        <f>VLOOKUP(A403,'Allele data'!B$6:F$15,5,TRUE)</f>
        <v>-2.259999999999991</v>
      </c>
      <c r="C403" s="41">
        <f>VLOOKUP($A403,'Allele data'!I$6:M$24,5,TRUE)</f>
        <v>1.1100000000000136</v>
      </c>
      <c r="D403" s="41">
        <f>VLOOKUP($A403,'Allele data'!P$6:T$26,5,TRUE)</f>
        <v>1.0199999999999818</v>
      </c>
      <c r="E403" s="41">
        <f>VLOOKUP($A403,'Allele data'!W$6:AA$25,5,TRUE)</f>
        <v>-6.219999999999999</v>
      </c>
      <c r="F403" s="41">
        <f>VLOOKUP($A403,'Allele data'!AD$6:AJ$22,7,TRUE)</f>
        <v>-1.615000000000009</v>
      </c>
    </row>
    <row r="404" spans="1:6" ht="12.75">
      <c r="A404" s="41">
        <v>402</v>
      </c>
      <c r="B404" s="41">
        <f>VLOOKUP(A404,'Allele data'!B$6:F$15,5,TRUE)</f>
        <v>-2.259999999999991</v>
      </c>
      <c r="C404" s="41">
        <f>VLOOKUP($A404,'Allele data'!I$6:M$24,5,TRUE)</f>
        <v>1.1100000000000136</v>
      </c>
      <c r="D404" s="41">
        <f>VLOOKUP($A404,'Allele data'!P$6:T$26,5,TRUE)</f>
        <v>1.0199999999999818</v>
      </c>
      <c r="E404" s="41">
        <f>VLOOKUP($A404,'Allele data'!W$6:AA$25,5,TRUE)</f>
        <v>-6.47999999999999</v>
      </c>
      <c r="F404" s="41">
        <f>VLOOKUP($A404,'Allele data'!AD$6:AJ$22,7,TRUE)</f>
        <v>-1.615000000000009</v>
      </c>
    </row>
    <row r="405" spans="1:6" ht="12.75">
      <c r="A405" s="41">
        <v>403</v>
      </c>
      <c r="B405" s="41">
        <f>VLOOKUP(A405,'Allele data'!B$6:F$15,5,TRUE)</f>
        <v>-2.259999999999991</v>
      </c>
      <c r="C405" s="41">
        <f>VLOOKUP($A405,'Allele data'!I$6:M$24,5,TRUE)</f>
        <v>1.1100000000000136</v>
      </c>
      <c r="D405" s="41">
        <f>VLOOKUP($A405,'Allele data'!P$6:T$26,5,TRUE)</f>
        <v>1.0199999999999818</v>
      </c>
      <c r="E405" s="41">
        <f>VLOOKUP($A405,'Allele data'!W$6:AA$25,5,TRUE)</f>
        <v>-6.47999999999999</v>
      </c>
      <c r="F405" s="41">
        <f>VLOOKUP($A405,'Allele data'!AD$6:AJ$22,7,TRUE)</f>
        <v>-1.615000000000009</v>
      </c>
    </row>
    <row r="406" spans="1:6" ht="12.75">
      <c r="A406" s="41">
        <v>404</v>
      </c>
      <c r="B406" s="41">
        <f>VLOOKUP(A406,'Allele data'!B$6:F$15,5,TRUE)</f>
        <v>-2.259999999999991</v>
      </c>
      <c r="C406" s="41">
        <f>VLOOKUP($A406,'Allele data'!I$6:M$24,5,TRUE)</f>
        <v>1.1100000000000136</v>
      </c>
      <c r="D406" s="41">
        <f>VLOOKUP($A406,'Allele data'!P$6:T$26,5,TRUE)</f>
        <v>1.0199999999999818</v>
      </c>
      <c r="E406" s="41">
        <f>VLOOKUP($A406,'Allele data'!W$6:AA$25,5,TRUE)</f>
        <v>-6.47999999999999</v>
      </c>
      <c r="F406" s="41">
        <f>VLOOKUP($A406,'Allele data'!AD$6:AJ$22,7,TRUE)</f>
        <v>-1.615000000000009</v>
      </c>
    </row>
    <row r="407" spans="1:6" ht="12.75">
      <c r="A407" s="41">
        <v>405</v>
      </c>
      <c r="B407" s="41">
        <f>VLOOKUP(A407,'Allele data'!B$6:F$15,5,TRUE)</f>
        <v>-2.259999999999991</v>
      </c>
      <c r="C407" s="41">
        <f>VLOOKUP($A407,'Allele data'!I$6:M$24,5,TRUE)</f>
        <v>1.1100000000000136</v>
      </c>
      <c r="D407" s="41">
        <f>VLOOKUP($A407,'Allele data'!P$6:T$26,5,TRUE)</f>
        <v>1.0199999999999818</v>
      </c>
      <c r="E407" s="41">
        <f>VLOOKUP($A407,'Allele data'!W$6:AA$25,5,TRUE)</f>
        <v>-6.47999999999999</v>
      </c>
      <c r="F407" s="41">
        <f>VLOOKUP($A407,'Allele data'!AD$6:AJ$22,7,TRUE)</f>
        <v>-1.615000000000009</v>
      </c>
    </row>
    <row r="408" spans="1:6" ht="12.75">
      <c r="A408" s="41">
        <v>406</v>
      </c>
      <c r="B408" s="41">
        <f>VLOOKUP(A408,'Allele data'!B$6:F$15,5,TRUE)</f>
        <v>-2.259999999999991</v>
      </c>
      <c r="C408" s="41">
        <f>VLOOKUP($A408,'Allele data'!I$6:M$24,5,TRUE)</f>
        <v>1.1100000000000136</v>
      </c>
      <c r="D408" s="41">
        <f>VLOOKUP($A408,'Allele data'!P$6:T$26,5,TRUE)</f>
        <v>1.0199999999999818</v>
      </c>
      <c r="E408" s="41">
        <f>VLOOKUP($A408,'Allele data'!W$6:AA$25,5,TRUE)</f>
        <v>-6.47999999999999</v>
      </c>
      <c r="F408" s="41">
        <f>VLOOKUP($A408,'Allele data'!AD$6:AJ$22,7,TRUE)</f>
        <v>-1.615000000000009</v>
      </c>
    </row>
    <row r="409" spans="1:6" ht="12.75">
      <c r="A409" s="41">
        <v>407</v>
      </c>
      <c r="B409" s="41">
        <f>VLOOKUP(A409,'Allele data'!B$6:F$15,5,TRUE)</f>
        <v>-2.259999999999991</v>
      </c>
      <c r="C409" s="41">
        <f>VLOOKUP($A409,'Allele data'!I$6:M$24,5,TRUE)</f>
        <v>1.1100000000000136</v>
      </c>
      <c r="D409" s="41">
        <f>VLOOKUP($A409,'Allele data'!P$6:T$26,5,TRUE)</f>
        <v>1.25</v>
      </c>
      <c r="E409" s="41">
        <f>VLOOKUP($A409,'Allele data'!W$6:AA$25,5,TRUE)</f>
        <v>-6.47999999999999</v>
      </c>
      <c r="F409" s="41">
        <f>VLOOKUP($A409,'Allele data'!AD$6:AJ$22,7,TRUE)</f>
        <v>-1.615000000000009</v>
      </c>
    </row>
    <row r="410" spans="1:6" ht="12.75">
      <c r="A410" s="41">
        <v>408</v>
      </c>
      <c r="B410" s="41">
        <f>VLOOKUP(A410,'Allele data'!B$6:F$15,5,TRUE)</f>
        <v>-2.259999999999991</v>
      </c>
      <c r="C410" s="41">
        <f>VLOOKUP($A410,'Allele data'!I$6:M$24,5,TRUE)</f>
        <v>1.1100000000000136</v>
      </c>
      <c r="D410" s="41">
        <f>VLOOKUP($A410,'Allele data'!P$6:T$26,5,TRUE)</f>
        <v>1.25</v>
      </c>
      <c r="E410" s="41">
        <f>VLOOKUP($A410,'Allele data'!W$6:AA$25,5,TRUE)</f>
        <v>-6.47999999999999</v>
      </c>
      <c r="F410" s="41">
        <f>VLOOKUP($A410,'Allele data'!AD$6:AJ$22,7,TRUE)</f>
        <v>-1.615000000000009</v>
      </c>
    </row>
    <row r="411" spans="1:6" ht="12.75">
      <c r="A411" s="41">
        <v>409</v>
      </c>
      <c r="B411" s="41">
        <f>VLOOKUP(A411,'Allele data'!B$6:F$15,5,TRUE)</f>
        <v>-2.259999999999991</v>
      </c>
      <c r="C411" s="41">
        <f>VLOOKUP($A411,'Allele data'!I$6:M$24,5,TRUE)</f>
        <v>1.1100000000000136</v>
      </c>
      <c r="D411" s="41">
        <f>VLOOKUP($A411,'Allele data'!P$6:T$26,5,TRUE)</f>
        <v>1.25</v>
      </c>
      <c r="E411" s="41">
        <f>VLOOKUP($A411,'Allele data'!W$6:AA$25,5,TRUE)</f>
        <v>-6.47999999999999</v>
      </c>
      <c r="F411" s="41">
        <f>VLOOKUP($A411,'Allele data'!AD$6:AJ$22,7,TRUE)</f>
        <v>-1.615000000000009</v>
      </c>
    </row>
    <row r="412" spans="1:6" ht="12.75">
      <c r="A412" s="41">
        <v>410</v>
      </c>
      <c r="B412" s="41">
        <f>VLOOKUP(A412,'Allele data'!B$6:F$15,5,TRUE)</f>
        <v>-2.259999999999991</v>
      </c>
      <c r="C412" s="41">
        <f>VLOOKUP($A412,'Allele data'!I$6:M$24,5,TRUE)</f>
        <v>1.1100000000000136</v>
      </c>
      <c r="D412" s="41">
        <f>VLOOKUP($A412,'Allele data'!P$6:T$26,5,TRUE)</f>
        <v>1.25</v>
      </c>
      <c r="E412" s="41">
        <f>VLOOKUP($A412,'Allele data'!W$6:AA$25,5,TRUE)</f>
        <v>-6.47999999999999</v>
      </c>
      <c r="F412" s="41">
        <f>VLOOKUP($A412,'Allele data'!AD$6:AJ$22,7,TRUE)</f>
        <v>-1.615000000000009</v>
      </c>
    </row>
    <row r="413" spans="1:6" ht="12.75">
      <c r="A413" s="41">
        <v>411</v>
      </c>
      <c r="B413" s="41">
        <f>VLOOKUP(A413,'Allele data'!B$6:F$15,5,TRUE)</f>
        <v>-2.259999999999991</v>
      </c>
      <c r="C413" s="41">
        <f>VLOOKUP($A413,'Allele data'!I$6:M$24,5,TRUE)</f>
        <v>1.1100000000000136</v>
      </c>
      <c r="D413" s="41">
        <f>VLOOKUP($A413,'Allele data'!P$6:T$26,5,TRUE)</f>
        <v>1.25</v>
      </c>
      <c r="E413" s="41">
        <f>VLOOKUP($A413,'Allele data'!W$6:AA$25,5,TRUE)</f>
        <v>-6.47999999999999</v>
      </c>
      <c r="F413" s="41">
        <f>VLOOKUP($A413,'Allele data'!AD$6:AJ$22,7,TRUE)</f>
        <v>-1.615000000000009</v>
      </c>
    </row>
    <row r="414" spans="1:6" ht="12.75">
      <c r="A414" s="41">
        <v>412</v>
      </c>
      <c r="B414" s="41">
        <f>VLOOKUP(A414,'Allele data'!B$6:F$15,5,TRUE)</f>
        <v>-2.259999999999991</v>
      </c>
      <c r="C414" s="41">
        <f>VLOOKUP($A414,'Allele data'!I$6:M$24,5,TRUE)</f>
        <v>1.1100000000000136</v>
      </c>
      <c r="D414" s="41">
        <f>VLOOKUP($A414,'Allele data'!P$6:T$26,5,TRUE)</f>
        <v>1.25</v>
      </c>
      <c r="E414" s="41">
        <f>VLOOKUP($A414,'Allele data'!W$6:AA$25,5,TRUE)</f>
        <v>-6.47999999999999</v>
      </c>
      <c r="F414" s="41">
        <f>VLOOKUP($A414,'Allele data'!AD$6:AJ$22,7,TRUE)</f>
        <v>-1.615000000000009</v>
      </c>
    </row>
    <row r="415" spans="1:6" ht="12.75">
      <c r="A415" s="41">
        <v>413</v>
      </c>
      <c r="B415" s="41">
        <f>VLOOKUP(A415,'Allele data'!B$6:F$15,5,TRUE)</f>
        <v>-2.259999999999991</v>
      </c>
      <c r="C415" s="41">
        <f>VLOOKUP($A415,'Allele data'!I$6:M$24,5,TRUE)</f>
        <v>1.1100000000000136</v>
      </c>
      <c r="D415" s="41">
        <f>VLOOKUP($A415,'Allele data'!P$6:T$26,5,TRUE)</f>
        <v>1.835000000000008</v>
      </c>
      <c r="E415" s="41">
        <f>VLOOKUP($A415,'Allele data'!W$6:AA$25,5,TRUE)</f>
        <v>-6.47999999999999</v>
      </c>
      <c r="F415" s="41">
        <f>VLOOKUP($A415,'Allele data'!AD$6:AJ$22,7,TRUE)</f>
        <v>-1.615000000000009</v>
      </c>
    </row>
    <row r="416" spans="1:6" ht="12.75">
      <c r="A416" s="41">
        <v>414</v>
      </c>
      <c r="B416" s="41">
        <f>VLOOKUP(A416,'Allele data'!B$6:F$15,5,TRUE)</f>
        <v>-2.259999999999991</v>
      </c>
      <c r="C416" s="41">
        <f>VLOOKUP($A416,'Allele data'!I$6:M$24,5,TRUE)</f>
        <v>1.1100000000000136</v>
      </c>
      <c r="D416" s="41">
        <f>VLOOKUP($A416,'Allele data'!P$6:T$26,5,TRUE)</f>
        <v>1.835000000000008</v>
      </c>
      <c r="E416" s="41">
        <f>VLOOKUP($A416,'Allele data'!W$6:AA$25,5,TRUE)</f>
        <v>-6.780000000000001</v>
      </c>
      <c r="F416" s="41">
        <f>VLOOKUP($A416,'Allele data'!AD$6:AJ$22,7,TRUE)</f>
        <v>-1.615000000000009</v>
      </c>
    </row>
    <row r="417" spans="1:6" ht="12.75">
      <c r="A417" s="41">
        <v>415</v>
      </c>
      <c r="B417" s="41">
        <f>VLOOKUP(A417,'Allele data'!B$6:F$15,5,TRUE)</f>
        <v>-2.259999999999991</v>
      </c>
      <c r="C417" s="41">
        <f>VLOOKUP($A417,'Allele data'!I$6:M$24,5,TRUE)</f>
        <v>1.1100000000000136</v>
      </c>
      <c r="D417" s="41">
        <f>VLOOKUP($A417,'Allele data'!P$6:T$26,5,TRUE)</f>
        <v>1.835000000000008</v>
      </c>
      <c r="E417" s="41">
        <f>VLOOKUP($A417,'Allele data'!W$6:AA$25,5,TRUE)</f>
        <v>-6.780000000000001</v>
      </c>
      <c r="F417" s="41">
        <f>VLOOKUP($A417,'Allele data'!AD$6:AJ$22,7,TRUE)</f>
        <v>-1.615000000000009</v>
      </c>
    </row>
    <row r="418" spans="1:6" ht="12.75">
      <c r="A418" s="41">
        <v>416</v>
      </c>
      <c r="B418" s="41">
        <f>VLOOKUP(A418,'Allele data'!B$6:F$15,5,TRUE)</f>
        <v>-2.259999999999991</v>
      </c>
      <c r="C418" s="41">
        <f>VLOOKUP($A418,'Allele data'!I$6:M$24,5,TRUE)</f>
        <v>1.1100000000000136</v>
      </c>
      <c r="D418" s="41">
        <f>VLOOKUP($A418,'Allele data'!P$6:T$26,5,TRUE)</f>
        <v>1.835000000000008</v>
      </c>
      <c r="E418" s="41">
        <f>VLOOKUP($A418,'Allele data'!W$6:AA$25,5,TRUE)</f>
        <v>-6.780000000000001</v>
      </c>
      <c r="F418" s="41">
        <f>VLOOKUP($A418,'Allele data'!AD$6:AJ$22,7,TRUE)</f>
        <v>-1.615000000000009</v>
      </c>
    </row>
    <row r="419" spans="1:6" ht="12.75">
      <c r="A419" s="41">
        <v>417</v>
      </c>
      <c r="B419" s="41">
        <f>VLOOKUP(A419,'Allele data'!B$6:F$15,5,TRUE)</f>
        <v>-2.259999999999991</v>
      </c>
      <c r="C419" s="41">
        <f>VLOOKUP($A419,'Allele data'!I$6:M$24,5,TRUE)</f>
        <v>1.1100000000000136</v>
      </c>
      <c r="D419" s="41">
        <f>VLOOKUP($A419,'Allele data'!P$6:T$26,5,TRUE)</f>
        <v>1.835000000000008</v>
      </c>
      <c r="E419" s="41">
        <f>VLOOKUP($A419,'Allele data'!W$6:AA$25,5,TRUE)</f>
        <v>-6.780000000000001</v>
      </c>
      <c r="F419" s="41">
        <f>VLOOKUP($A419,'Allele data'!AD$6:AJ$22,7,TRUE)</f>
        <v>-1.615000000000009</v>
      </c>
    </row>
    <row r="420" spans="1:6" ht="12.75">
      <c r="A420" s="41">
        <v>418</v>
      </c>
      <c r="B420" s="41">
        <f>VLOOKUP(A420,'Allele data'!B$6:F$15,5,TRUE)</f>
        <v>-2.259999999999991</v>
      </c>
      <c r="C420" s="41">
        <f>VLOOKUP($A420,'Allele data'!I$6:M$24,5,TRUE)</f>
        <v>1.1100000000000136</v>
      </c>
      <c r="D420" s="41">
        <f>VLOOKUP($A420,'Allele data'!P$6:T$26,5,TRUE)</f>
        <v>1.835000000000008</v>
      </c>
      <c r="E420" s="41">
        <f>VLOOKUP($A420,'Allele data'!W$6:AA$25,5,TRUE)</f>
        <v>-6.780000000000001</v>
      </c>
      <c r="F420" s="41">
        <f>VLOOKUP($A420,'Allele data'!AD$6:AJ$22,7,TRUE)</f>
        <v>-1.615000000000009</v>
      </c>
    </row>
    <row r="421" spans="1:6" ht="12.75">
      <c r="A421" s="41">
        <v>419</v>
      </c>
      <c r="B421" s="41">
        <f>VLOOKUP(A421,'Allele data'!B$6:F$15,5,TRUE)</f>
        <v>-2.259999999999991</v>
      </c>
      <c r="C421" s="41">
        <f>VLOOKUP($A421,'Allele data'!I$6:M$24,5,TRUE)</f>
        <v>1.1100000000000136</v>
      </c>
      <c r="D421" s="41">
        <f>VLOOKUP($A421,'Allele data'!P$6:T$26,5,TRUE)</f>
        <v>1.835000000000008</v>
      </c>
      <c r="E421" s="41">
        <f>VLOOKUP($A421,'Allele data'!W$6:AA$25,5,TRUE)</f>
        <v>-6.780000000000001</v>
      </c>
      <c r="F421" s="41">
        <f>VLOOKUP($A421,'Allele data'!AD$6:AJ$22,7,TRUE)</f>
        <v>-1.615000000000009</v>
      </c>
    </row>
    <row r="422" spans="1:6" ht="12.75">
      <c r="A422" s="41">
        <v>420</v>
      </c>
      <c r="B422" s="41">
        <f>VLOOKUP(A422,'Allele data'!B$6:F$15,5,TRUE)</f>
        <v>-2.259999999999991</v>
      </c>
      <c r="C422" s="41">
        <f>VLOOKUP($A422,'Allele data'!I$6:M$24,5,TRUE)</f>
        <v>1.1100000000000136</v>
      </c>
      <c r="D422" s="41">
        <f>VLOOKUP($A422,'Allele data'!P$6:T$26,5,TRUE)</f>
        <v>1.835000000000008</v>
      </c>
      <c r="E422" s="41">
        <f>VLOOKUP($A422,'Allele data'!W$6:AA$25,5,TRUE)</f>
        <v>-6.780000000000001</v>
      </c>
      <c r="F422" s="41">
        <f>VLOOKUP($A422,'Allele data'!AD$6:AJ$22,7,TRUE)</f>
        <v>-1.615000000000009</v>
      </c>
    </row>
    <row r="423" spans="1:6" ht="12.75">
      <c r="A423" s="41">
        <v>421</v>
      </c>
      <c r="B423" s="41">
        <f>VLOOKUP(A423,'Allele data'!B$6:F$15,5,TRUE)</f>
        <v>-2.259999999999991</v>
      </c>
      <c r="C423" s="41">
        <f>VLOOKUP($A423,'Allele data'!I$6:M$24,5,TRUE)</f>
        <v>1.1100000000000136</v>
      </c>
      <c r="D423" s="41">
        <f>VLOOKUP($A423,'Allele data'!P$6:T$26,5,TRUE)</f>
        <v>1.835000000000008</v>
      </c>
      <c r="E423" s="41">
        <f>VLOOKUP($A423,'Allele data'!W$6:AA$25,5,TRUE)</f>
        <v>-6.780000000000001</v>
      </c>
      <c r="F423" s="41">
        <f>VLOOKUP($A423,'Allele data'!AD$6:AJ$22,7,TRUE)</f>
        <v>-1.615000000000009</v>
      </c>
    </row>
    <row r="424" spans="1:6" ht="12.75">
      <c r="A424" s="41">
        <v>422</v>
      </c>
      <c r="B424" s="41">
        <f>VLOOKUP(A424,'Allele data'!B$6:F$15,5,TRUE)</f>
        <v>-2.259999999999991</v>
      </c>
      <c r="C424" s="41">
        <f>VLOOKUP($A424,'Allele data'!I$6:M$24,5,TRUE)</f>
        <v>1.1100000000000136</v>
      </c>
      <c r="D424" s="41">
        <f>VLOOKUP($A424,'Allele data'!P$6:T$26,5,TRUE)</f>
        <v>1.835000000000008</v>
      </c>
      <c r="E424" s="41">
        <f>VLOOKUP($A424,'Allele data'!W$6:AA$25,5,TRUE)</f>
        <v>-6.780000000000001</v>
      </c>
      <c r="F424" s="41">
        <f>VLOOKUP($A424,'Allele data'!AD$6:AJ$22,7,TRUE)</f>
        <v>-1.615000000000009</v>
      </c>
    </row>
    <row r="425" spans="1:6" ht="12.75">
      <c r="A425" s="41">
        <v>423</v>
      </c>
      <c r="B425" s="41">
        <f>VLOOKUP(A425,'Allele data'!B$6:F$15,5,TRUE)</f>
        <v>-2.259999999999991</v>
      </c>
      <c r="C425" s="41">
        <f>VLOOKUP($A425,'Allele data'!I$6:M$24,5,TRUE)</f>
        <v>1.1100000000000136</v>
      </c>
      <c r="D425" s="41">
        <f>VLOOKUP($A425,'Allele data'!P$6:T$26,5,TRUE)</f>
        <v>1.835000000000008</v>
      </c>
      <c r="E425" s="41">
        <f>VLOOKUP($A425,'Allele data'!W$6:AA$25,5,TRUE)</f>
        <v>-6.780000000000001</v>
      </c>
      <c r="F425" s="41">
        <f>VLOOKUP($A425,'Allele data'!AD$6:AJ$22,7,TRUE)</f>
        <v>-1.615000000000009</v>
      </c>
    </row>
    <row r="426" spans="1:6" ht="12.75">
      <c r="A426" s="41">
        <v>424</v>
      </c>
      <c r="B426" s="41">
        <f>VLOOKUP(A426,'Allele data'!B$6:F$15,5,TRUE)</f>
        <v>-2.259999999999991</v>
      </c>
      <c r="C426" s="41">
        <f>VLOOKUP($A426,'Allele data'!I$6:M$24,5,TRUE)</f>
        <v>1.1100000000000136</v>
      </c>
      <c r="D426" s="41">
        <f>VLOOKUP($A426,'Allele data'!P$6:T$26,5,TRUE)</f>
        <v>1.835000000000008</v>
      </c>
      <c r="E426" s="41">
        <f>VLOOKUP($A426,'Allele data'!W$6:AA$25,5,TRUE)</f>
        <v>-6.780000000000001</v>
      </c>
      <c r="F426" s="41">
        <f>VLOOKUP($A426,'Allele data'!AD$6:AJ$22,7,TRUE)</f>
        <v>-1.615000000000009</v>
      </c>
    </row>
    <row r="427" spans="1:6" ht="12.75">
      <c r="A427" s="41">
        <v>425</v>
      </c>
      <c r="B427" s="41">
        <f>VLOOKUP(A427,'Allele data'!B$6:F$15,5,TRUE)</f>
        <v>-2.259999999999991</v>
      </c>
      <c r="C427" s="41">
        <f>VLOOKUP($A427,'Allele data'!I$6:M$24,5,TRUE)</f>
        <v>1.1100000000000136</v>
      </c>
      <c r="D427" s="41">
        <f>VLOOKUP($A427,'Allele data'!P$6:T$26,5,TRUE)</f>
        <v>1.835000000000008</v>
      </c>
      <c r="E427" s="41">
        <f>VLOOKUP($A427,'Allele data'!W$6:AA$25,5,TRUE)</f>
        <v>-6.780000000000001</v>
      </c>
      <c r="F427" s="41">
        <f>VLOOKUP($A427,'Allele data'!AD$6:AJ$22,7,TRUE)</f>
        <v>-1.615000000000009</v>
      </c>
    </row>
    <row r="428" spans="1:6" ht="12.75">
      <c r="A428" s="41">
        <v>426</v>
      </c>
      <c r="B428" s="41">
        <f>VLOOKUP(A428,'Allele data'!B$6:F$15,5,TRUE)</f>
        <v>-2.259999999999991</v>
      </c>
      <c r="C428" s="41">
        <f>VLOOKUP($A428,'Allele data'!I$6:M$24,5,TRUE)</f>
        <v>1.1100000000000136</v>
      </c>
      <c r="D428" s="41">
        <f>VLOOKUP($A428,'Allele data'!P$6:T$26,5,TRUE)</f>
        <v>1.835000000000008</v>
      </c>
      <c r="E428" s="41">
        <f>VLOOKUP($A428,'Allele data'!W$6:AA$25,5,TRUE)</f>
        <v>-7.39500000000001</v>
      </c>
      <c r="F428" s="41">
        <f>VLOOKUP($A428,'Allele data'!AD$6:AJ$22,7,TRUE)</f>
        <v>-1.615000000000009</v>
      </c>
    </row>
    <row r="429" spans="1:6" ht="12.75">
      <c r="A429" s="41">
        <v>427</v>
      </c>
      <c r="B429" s="41">
        <f>VLOOKUP(A429,'Allele data'!B$6:F$15,5,TRUE)</f>
        <v>-2.259999999999991</v>
      </c>
      <c r="C429" s="41">
        <f>VLOOKUP($A429,'Allele data'!I$6:M$24,5,TRUE)</f>
        <v>1.1100000000000136</v>
      </c>
      <c r="D429" s="41">
        <f>VLOOKUP($A429,'Allele data'!P$6:T$26,5,TRUE)</f>
        <v>1.835000000000008</v>
      </c>
      <c r="E429" s="41">
        <f>VLOOKUP($A429,'Allele data'!W$6:AA$25,5,TRUE)</f>
        <v>-7.39500000000001</v>
      </c>
      <c r="F429" s="41">
        <f>VLOOKUP($A429,'Allele data'!AD$6:AJ$22,7,TRUE)</f>
        <v>-1.615000000000009</v>
      </c>
    </row>
    <row r="430" spans="1:6" ht="12.75">
      <c r="A430" s="41">
        <v>428</v>
      </c>
      <c r="B430" s="41">
        <f>VLOOKUP(A430,'Allele data'!B$6:F$15,5,TRUE)</f>
        <v>-2.259999999999991</v>
      </c>
      <c r="C430" s="41">
        <f>VLOOKUP($A430,'Allele data'!I$6:M$24,5,TRUE)</f>
        <v>1.1100000000000136</v>
      </c>
      <c r="D430" s="41">
        <f>VLOOKUP($A430,'Allele data'!P$6:T$26,5,TRUE)</f>
        <v>1.835000000000008</v>
      </c>
      <c r="E430" s="41">
        <f>VLOOKUP($A430,'Allele data'!W$6:AA$25,5,TRUE)</f>
        <v>-7.39500000000001</v>
      </c>
      <c r="F430" s="41">
        <f>VLOOKUP($A430,'Allele data'!AD$6:AJ$22,7,TRUE)</f>
        <v>-1.615000000000009</v>
      </c>
    </row>
    <row r="431" spans="1:6" ht="12.75">
      <c r="A431" s="41">
        <v>429</v>
      </c>
      <c r="B431" s="41">
        <f>VLOOKUP(A431,'Allele data'!B$6:F$15,5,TRUE)</f>
        <v>-2.259999999999991</v>
      </c>
      <c r="C431" s="41">
        <f>VLOOKUP($A431,'Allele data'!I$6:M$24,5,TRUE)</f>
        <v>1.1100000000000136</v>
      </c>
      <c r="D431" s="41">
        <f>VLOOKUP($A431,'Allele data'!P$6:T$26,5,TRUE)</f>
        <v>1.835000000000008</v>
      </c>
      <c r="E431" s="41">
        <f>VLOOKUP($A431,'Allele data'!W$6:AA$25,5,TRUE)</f>
        <v>-7.39500000000001</v>
      </c>
      <c r="F431" s="41">
        <f>VLOOKUP($A431,'Allele data'!AD$6:AJ$22,7,TRUE)</f>
        <v>-1.615000000000009</v>
      </c>
    </row>
    <row r="432" spans="1:6" ht="12.75">
      <c r="A432" s="41">
        <v>430</v>
      </c>
      <c r="B432" s="41">
        <f>VLOOKUP(A432,'Allele data'!B$6:F$15,5,TRUE)</f>
        <v>-2.259999999999991</v>
      </c>
      <c r="C432" s="41">
        <f>VLOOKUP($A432,'Allele data'!I$6:M$24,5,TRUE)</f>
        <v>1.1100000000000136</v>
      </c>
      <c r="D432" s="41">
        <f>VLOOKUP($A432,'Allele data'!P$6:T$26,5,TRUE)</f>
        <v>1.835000000000008</v>
      </c>
      <c r="E432" s="41">
        <f>VLOOKUP($A432,'Allele data'!W$6:AA$25,5,TRUE)</f>
        <v>-7.39500000000001</v>
      </c>
      <c r="F432" s="41">
        <f>VLOOKUP($A432,'Allele data'!AD$6:AJ$22,7,TRUE)</f>
        <v>-1.615000000000009</v>
      </c>
    </row>
    <row r="433" spans="1:6" ht="12.75">
      <c r="A433" s="41">
        <v>431</v>
      </c>
      <c r="B433" s="41">
        <f>VLOOKUP(A433,'Allele data'!B$6:F$15,5,TRUE)</f>
        <v>-2.259999999999991</v>
      </c>
      <c r="C433" s="41">
        <f>VLOOKUP($A433,'Allele data'!I$6:M$24,5,TRUE)</f>
        <v>1.1100000000000136</v>
      </c>
      <c r="D433" s="41">
        <f>VLOOKUP($A433,'Allele data'!P$6:T$26,5,TRUE)</f>
        <v>1.835000000000008</v>
      </c>
      <c r="E433" s="41">
        <f>VLOOKUP($A433,'Allele data'!W$6:AA$25,5,TRUE)</f>
        <v>-7.39500000000001</v>
      </c>
      <c r="F433" s="41">
        <f>VLOOKUP($A433,'Allele data'!AD$6:AJ$22,7,TRUE)</f>
        <v>-1.615000000000009</v>
      </c>
    </row>
    <row r="434" spans="1:6" ht="12.75">
      <c r="A434" s="41">
        <v>432</v>
      </c>
      <c r="B434" s="41">
        <f>VLOOKUP(A434,'Allele data'!B$6:F$15,5,TRUE)</f>
        <v>-2.259999999999991</v>
      </c>
      <c r="C434" s="41">
        <f>VLOOKUP($A434,'Allele data'!I$6:M$24,5,TRUE)</f>
        <v>1.1100000000000136</v>
      </c>
      <c r="D434" s="41">
        <f>VLOOKUP($A434,'Allele data'!P$6:T$26,5,TRUE)</f>
        <v>1.835000000000008</v>
      </c>
      <c r="E434" s="41">
        <f>VLOOKUP($A434,'Allele data'!W$6:AA$25,5,TRUE)</f>
        <v>-7.39500000000001</v>
      </c>
      <c r="F434" s="41">
        <f>VLOOKUP($A434,'Allele data'!AD$6:AJ$22,7,TRUE)</f>
        <v>-1.615000000000009</v>
      </c>
    </row>
    <row r="435" spans="1:6" ht="12.75">
      <c r="A435" s="41">
        <v>433</v>
      </c>
      <c r="B435" s="41">
        <f>VLOOKUP(A435,'Allele data'!B$6:F$15,5,TRUE)</f>
        <v>-2.259999999999991</v>
      </c>
      <c r="C435" s="41">
        <f>VLOOKUP($A435,'Allele data'!I$6:M$24,5,TRUE)</f>
        <v>1.1100000000000136</v>
      </c>
      <c r="D435" s="41">
        <f>VLOOKUP($A435,'Allele data'!P$6:T$26,5,TRUE)</f>
        <v>1.835000000000008</v>
      </c>
      <c r="E435" s="41">
        <f>VLOOKUP($A435,'Allele data'!W$6:AA$25,5,TRUE)</f>
        <v>-7.39500000000001</v>
      </c>
      <c r="F435" s="41">
        <f>VLOOKUP($A435,'Allele data'!AD$6:AJ$22,7,TRUE)</f>
        <v>-1.615000000000009</v>
      </c>
    </row>
    <row r="436" spans="1:6" ht="12.75">
      <c r="A436" s="41">
        <v>434</v>
      </c>
      <c r="B436" s="41">
        <f>VLOOKUP(A436,'Allele data'!B$6:F$15,5,TRUE)</f>
        <v>-2.259999999999991</v>
      </c>
      <c r="C436" s="41">
        <f>VLOOKUP($A436,'Allele data'!I$6:M$24,5,TRUE)</f>
        <v>1.1100000000000136</v>
      </c>
      <c r="D436" s="41">
        <f>VLOOKUP($A436,'Allele data'!P$6:T$26,5,TRUE)</f>
        <v>1.835000000000008</v>
      </c>
      <c r="E436" s="41">
        <f>VLOOKUP($A436,'Allele data'!W$6:AA$25,5,TRUE)</f>
        <v>-7.39500000000001</v>
      </c>
      <c r="F436" s="41">
        <f>VLOOKUP($A436,'Allele data'!AD$6:AJ$22,7,TRUE)</f>
        <v>-1.615000000000009</v>
      </c>
    </row>
    <row r="437" spans="1:6" ht="12.75">
      <c r="A437" s="41">
        <v>435</v>
      </c>
      <c r="B437" s="41">
        <f>VLOOKUP(A437,'Allele data'!B$6:F$15,5,TRUE)</f>
        <v>-2.259999999999991</v>
      </c>
      <c r="C437" s="41">
        <f>VLOOKUP($A437,'Allele data'!I$6:M$24,5,TRUE)</f>
        <v>1.1100000000000136</v>
      </c>
      <c r="D437" s="41">
        <f>VLOOKUP($A437,'Allele data'!P$6:T$26,5,TRUE)</f>
        <v>1.835000000000008</v>
      </c>
      <c r="E437" s="41">
        <f>VLOOKUP($A437,'Allele data'!W$6:AA$25,5,TRUE)</f>
        <v>-7.39500000000001</v>
      </c>
      <c r="F437" s="41">
        <f>VLOOKUP($A437,'Allele data'!AD$6:AJ$22,7,TRUE)</f>
        <v>-1.615000000000009</v>
      </c>
    </row>
    <row r="438" spans="1:6" ht="12.75">
      <c r="A438" s="41">
        <v>436</v>
      </c>
      <c r="B438" s="41">
        <f>VLOOKUP(A438,'Allele data'!B$6:F$15,5,TRUE)</f>
        <v>-2.259999999999991</v>
      </c>
      <c r="C438" s="41">
        <f>VLOOKUP($A438,'Allele data'!I$6:M$24,5,TRUE)</f>
        <v>1.1100000000000136</v>
      </c>
      <c r="D438" s="41">
        <f>VLOOKUP($A438,'Allele data'!P$6:T$26,5,TRUE)</f>
        <v>2.3100000000000023</v>
      </c>
      <c r="E438" s="41">
        <f>VLOOKUP($A438,'Allele data'!W$6:AA$25,5,TRUE)</f>
        <v>-7.39500000000001</v>
      </c>
      <c r="F438" s="41">
        <f>VLOOKUP($A438,'Allele data'!AD$6:AJ$22,7,TRUE)</f>
        <v>-1.615000000000009</v>
      </c>
    </row>
    <row r="439" spans="1:6" ht="12.75">
      <c r="A439" s="41">
        <v>437</v>
      </c>
      <c r="B439" s="41">
        <f>VLOOKUP(A439,'Allele data'!B$6:F$15,5,TRUE)</f>
        <v>-2.259999999999991</v>
      </c>
      <c r="C439" s="41">
        <f>VLOOKUP($A439,'Allele data'!I$6:M$24,5,TRUE)</f>
        <v>1.1100000000000136</v>
      </c>
      <c r="D439" s="41">
        <f>VLOOKUP($A439,'Allele data'!P$6:T$26,5,TRUE)</f>
        <v>2.3100000000000023</v>
      </c>
      <c r="E439" s="41">
        <f>VLOOKUP($A439,'Allele data'!W$6:AA$25,5,TRUE)</f>
        <v>-7.39500000000001</v>
      </c>
      <c r="F439" s="41">
        <f>VLOOKUP($A439,'Allele data'!AD$6:AJ$22,7,TRUE)</f>
        <v>-1.615000000000009</v>
      </c>
    </row>
    <row r="440" spans="1:6" ht="12.75">
      <c r="A440" s="41">
        <v>438</v>
      </c>
      <c r="B440" s="41">
        <f>VLOOKUP(A440,'Allele data'!B$6:F$15,5,TRUE)</f>
        <v>-2.259999999999991</v>
      </c>
      <c r="C440" s="41">
        <f>VLOOKUP($A440,'Allele data'!I$6:M$24,5,TRUE)</f>
        <v>1.1100000000000136</v>
      </c>
      <c r="D440" s="41">
        <f>VLOOKUP($A440,'Allele data'!P$6:T$26,5,TRUE)</f>
        <v>2.3100000000000023</v>
      </c>
      <c r="E440" s="41">
        <f>VLOOKUP($A440,'Allele data'!W$6:AA$25,5,TRUE)</f>
        <v>-7.39500000000001</v>
      </c>
      <c r="F440" s="41">
        <f>VLOOKUP($A440,'Allele data'!AD$6:AJ$22,7,TRUE)</f>
        <v>-1.835000000000008</v>
      </c>
    </row>
    <row r="441" spans="1:6" ht="12.75">
      <c r="A441" s="41">
        <v>439</v>
      </c>
      <c r="B441" s="41">
        <f>VLOOKUP(A441,'Allele data'!B$6:F$15,5,TRUE)</f>
        <v>-2.259999999999991</v>
      </c>
      <c r="C441" s="41">
        <f>VLOOKUP($A441,'Allele data'!I$6:M$24,5,TRUE)</f>
        <v>1.1100000000000136</v>
      </c>
      <c r="D441" s="41">
        <f>VLOOKUP($A441,'Allele data'!P$6:T$26,5,TRUE)</f>
        <v>2.3100000000000023</v>
      </c>
      <c r="E441" s="41">
        <f>VLOOKUP($A441,'Allele data'!W$6:AA$25,5,TRUE)</f>
        <v>-7.39500000000001</v>
      </c>
      <c r="F441" s="41">
        <f>VLOOKUP($A441,'Allele data'!AD$6:AJ$22,7,TRUE)</f>
        <v>-1.835000000000008</v>
      </c>
    </row>
    <row r="442" spans="1:6" ht="12.75">
      <c r="A442" s="41">
        <v>440</v>
      </c>
      <c r="B442" s="41">
        <f>VLOOKUP(A442,'Allele data'!B$6:F$15,5,TRUE)</f>
        <v>-2.259999999999991</v>
      </c>
      <c r="C442" s="41">
        <f>VLOOKUP($A442,'Allele data'!I$6:M$24,5,TRUE)</f>
        <v>1.1100000000000136</v>
      </c>
      <c r="D442" s="41">
        <f>VLOOKUP($A442,'Allele data'!P$6:T$26,5,TRUE)</f>
        <v>2.3100000000000023</v>
      </c>
      <c r="E442" s="41">
        <f>VLOOKUP($A442,'Allele data'!W$6:AA$25,5,TRUE)</f>
        <v>-7.39500000000001</v>
      </c>
      <c r="F442" s="41">
        <f>VLOOKUP($A442,'Allele data'!AD$6:AJ$22,7,TRUE)</f>
        <v>-1.835000000000008</v>
      </c>
    </row>
    <row r="443" spans="1:6" ht="12.75">
      <c r="A443" s="41">
        <v>441</v>
      </c>
      <c r="B443" s="41">
        <f>VLOOKUP(A443,'Allele data'!B$6:F$15,5,TRUE)</f>
        <v>-2.259999999999991</v>
      </c>
      <c r="C443" s="41">
        <f>VLOOKUP($A443,'Allele data'!I$6:M$24,5,TRUE)</f>
        <v>1.1100000000000136</v>
      </c>
      <c r="D443" s="41">
        <f>VLOOKUP($A443,'Allele data'!P$6:T$26,5,TRUE)</f>
        <v>2.3100000000000023</v>
      </c>
      <c r="E443" s="41">
        <f>VLOOKUP($A443,'Allele data'!W$6:AA$25,5,TRUE)</f>
        <v>-7.39500000000001</v>
      </c>
      <c r="F443" s="41">
        <f>VLOOKUP($A443,'Allele data'!AD$6:AJ$22,7,TRUE)</f>
        <v>-1.835000000000008</v>
      </c>
    </row>
    <row r="444" spans="1:6" ht="12.75">
      <c r="A444" s="41">
        <v>442</v>
      </c>
      <c r="B444" s="41">
        <f>VLOOKUP(A444,'Allele data'!B$6:F$15,5,TRUE)</f>
        <v>-2.259999999999991</v>
      </c>
      <c r="C444" s="41">
        <f>VLOOKUP($A444,'Allele data'!I$6:M$24,5,TRUE)</f>
        <v>1.1100000000000136</v>
      </c>
      <c r="D444" s="41">
        <f>VLOOKUP($A444,'Allele data'!P$6:T$26,5,TRUE)</f>
        <v>2.3100000000000023</v>
      </c>
      <c r="E444" s="41">
        <f>VLOOKUP($A444,'Allele data'!W$6:AA$25,5,TRUE)</f>
        <v>-7.39500000000001</v>
      </c>
      <c r="F444" s="41">
        <f>VLOOKUP($A444,'Allele data'!AD$6:AJ$22,7,TRUE)</f>
        <v>-1.835000000000008</v>
      </c>
    </row>
    <row r="445" spans="1:6" ht="12.75">
      <c r="A445" s="41">
        <v>443</v>
      </c>
      <c r="B445" s="41">
        <f>VLOOKUP(A445,'Allele data'!B$6:F$15,5,TRUE)</f>
        <v>-2.259999999999991</v>
      </c>
      <c r="C445" s="41">
        <f>VLOOKUP($A445,'Allele data'!I$6:M$24,5,TRUE)</f>
        <v>1.1100000000000136</v>
      </c>
      <c r="D445" s="41">
        <f>VLOOKUP($A445,'Allele data'!P$6:T$26,5,TRUE)</f>
        <v>2.3100000000000023</v>
      </c>
      <c r="E445" s="41">
        <f>VLOOKUP($A445,'Allele data'!W$6:AA$25,5,TRUE)</f>
        <v>-7.39500000000001</v>
      </c>
      <c r="F445" s="41">
        <f>VLOOKUP($A445,'Allele data'!AD$6:AJ$22,7,TRUE)</f>
        <v>-1.835000000000008</v>
      </c>
    </row>
    <row r="446" spans="1:6" ht="12.75">
      <c r="A446" s="41">
        <v>444</v>
      </c>
      <c r="B446" s="41">
        <f>VLOOKUP(A446,'Allele data'!B$6:F$15,5,TRUE)</f>
        <v>-2.259999999999991</v>
      </c>
      <c r="C446" s="41">
        <f>VLOOKUP($A446,'Allele data'!I$6:M$24,5,TRUE)</f>
        <v>1.1100000000000136</v>
      </c>
      <c r="D446" s="41">
        <f>VLOOKUP($A446,'Allele data'!P$6:T$26,5,TRUE)</f>
        <v>2.3100000000000023</v>
      </c>
      <c r="E446" s="41">
        <f>VLOOKUP($A446,'Allele data'!W$6:AA$25,5,TRUE)</f>
        <v>-7.39500000000001</v>
      </c>
      <c r="F446" s="41">
        <f>VLOOKUP($A446,'Allele data'!AD$6:AJ$22,7,TRUE)</f>
        <v>-1.835000000000008</v>
      </c>
    </row>
    <row r="447" spans="1:6" ht="12.75">
      <c r="A447" s="41">
        <v>445</v>
      </c>
      <c r="B447" s="41">
        <f>VLOOKUP(A447,'Allele data'!B$6:F$15,5,TRUE)</f>
        <v>-2.259999999999991</v>
      </c>
      <c r="C447" s="41">
        <f>VLOOKUP($A447,'Allele data'!I$6:M$24,5,TRUE)</f>
        <v>1.1100000000000136</v>
      </c>
      <c r="D447" s="41">
        <f>VLOOKUP($A447,'Allele data'!P$6:T$26,5,TRUE)</f>
        <v>2.3100000000000023</v>
      </c>
      <c r="E447" s="41">
        <f>VLOOKUP($A447,'Allele data'!W$6:AA$25,5,TRUE)</f>
        <v>-8.480000000000018</v>
      </c>
      <c r="F447" s="41">
        <f>VLOOKUP($A447,'Allele data'!AD$6:AJ$22,7,TRUE)</f>
        <v>-1.835000000000008</v>
      </c>
    </row>
    <row r="448" spans="1:6" ht="12.75">
      <c r="A448" s="41">
        <v>446</v>
      </c>
      <c r="B448" s="41">
        <f>VLOOKUP(A448,'Allele data'!B$6:F$15,5,TRUE)</f>
        <v>-2.259999999999991</v>
      </c>
      <c r="C448" s="41">
        <f>VLOOKUP($A448,'Allele data'!I$6:M$24,5,TRUE)</f>
        <v>1.1100000000000136</v>
      </c>
      <c r="D448" s="41">
        <f>VLOOKUP($A448,'Allele data'!P$6:T$26,5,TRUE)</f>
        <v>2.3100000000000023</v>
      </c>
      <c r="E448" s="41">
        <f>VLOOKUP($A448,'Allele data'!W$6:AA$25,5,TRUE)</f>
        <v>-8.480000000000018</v>
      </c>
      <c r="F448" s="41">
        <f>VLOOKUP($A448,'Allele data'!AD$6:AJ$22,7,TRUE)</f>
        <v>-1.835000000000008</v>
      </c>
    </row>
    <row r="449" spans="1:6" ht="12.75">
      <c r="A449" s="41">
        <v>447</v>
      </c>
      <c r="B449" s="41">
        <f>VLOOKUP(A449,'Allele data'!B$6:F$15,5,TRUE)</f>
        <v>-2.259999999999991</v>
      </c>
      <c r="C449" s="41">
        <f>VLOOKUP($A449,'Allele data'!I$6:M$24,5,TRUE)</f>
        <v>1.1100000000000136</v>
      </c>
      <c r="D449" s="41">
        <f>VLOOKUP($A449,'Allele data'!P$6:T$26,5,TRUE)</f>
        <v>2.3100000000000023</v>
      </c>
      <c r="E449" s="41">
        <f>VLOOKUP($A449,'Allele data'!W$6:AA$25,5,TRUE)</f>
        <v>-8.480000000000018</v>
      </c>
      <c r="F449" s="41">
        <f>VLOOKUP($A449,'Allele data'!AD$6:AJ$22,7,TRUE)</f>
        <v>-1.835000000000008</v>
      </c>
    </row>
    <row r="450" spans="1:6" ht="12.75">
      <c r="A450" s="41">
        <v>448</v>
      </c>
      <c r="B450" s="41">
        <f>VLOOKUP(A450,'Allele data'!B$6:F$15,5,TRUE)</f>
        <v>-2.259999999999991</v>
      </c>
      <c r="C450" s="41">
        <f>VLOOKUP($A450,'Allele data'!I$6:M$24,5,TRUE)</f>
        <v>1.1100000000000136</v>
      </c>
      <c r="D450" s="41">
        <f>VLOOKUP($A450,'Allele data'!P$6:T$26,5,TRUE)</f>
        <v>2.3100000000000023</v>
      </c>
      <c r="E450" s="41">
        <f>VLOOKUP($A450,'Allele data'!W$6:AA$25,5,TRUE)</f>
        <v>-8.480000000000018</v>
      </c>
      <c r="F450" s="41">
        <f>VLOOKUP($A450,'Allele data'!AD$6:AJ$22,7,TRUE)</f>
        <v>-1.835000000000008</v>
      </c>
    </row>
    <row r="451" spans="1:6" ht="12.75">
      <c r="A451" s="41">
        <v>449</v>
      </c>
      <c r="B451" s="41">
        <f>VLOOKUP(A451,'Allele data'!B$6:F$15,5,TRUE)</f>
        <v>-2.259999999999991</v>
      </c>
      <c r="C451" s="41">
        <f>VLOOKUP($A451,'Allele data'!I$6:M$24,5,TRUE)</f>
        <v>1.1100000000000136</v>
      </c>
      <c r="D451" s="41">
        <f>VLOOKUP($A451,'Allele data'!P$6:T$26,5,TRUE)</f>
        <v>2.3100000000000023</v>
      </c>
      <c r="E451" s="41">
        <f>VLOOKUP($A451,'Allele data'!W$6:AA$25,5,TRUE)</f>
        <v>-8.480000000000018</v>
      </c>
      <c r="F451" s="41">
        <f>VLOOKUP($A451,'Allele data'!AD$6:AJ$22,7,TRUE)</f>
        <v>-1.835000000000008</v>
      </c>
    </row>
    <row r="452" spans="1:6" ht="12.75">
      <c r="A452" s="41">
        <v>450</v>
      </c>
      <c r="B452" s="41">
        <f>VLOOKUP(A452,'Allele data'!B$6:F$15,5,TRUE)</f>
        <v>-2.259999999999991</v>
      </c>
      <c r="C452" s="41">
        <f>VLOOKUP($A452,'Allele data'!I$6:M$24,5,TRUE)</f>
        <v>1.1100000000000136</v>
      </c>
      <c r="D452" s="41">
        <f>VLOOKUP($A452,'Allele data'!P$6:T$26,5,TRUE)</f>
        <v>2.3100000000000023</v>
      </c>
      <c r="E452" s="41">
        <f>VLOOKUP($A452,'Allele data'!W$6:AA$25,5,TRUE)</f>
        <v>-8.480000000000018</v>
      </c>
      <c r="F452" s="41">
        <f>VLOOKUP($A452,'Allele data'!AD$6:AJ$22,7,TRUE)</f>
        <v>-1.835000000000008</v>
      </c>
    </row>
    <row r="453" spans="1:6" ht="12.75">
      <c r="A453" s="41">
        <v>451</v>
      </c>
      <c r="B453" s="41">
        <f>VLOOKUP(A453,'Allele data'!B$6:F$15,5,TRUE)</f>
        <v>-2.259999999999991</v>
      </c>
      <c r="C453" s="41">
        <f>VLOOKUP($A453,'Allele data'!I$6:M$24,5,TRUE)</f>
        <v>1.1100000000000136</v>
      </c>
      <c r="D453" s="41">
        <f>VLOOKUP($A453,'Allele data'!P$6:T$26,5,TRUE)</f>
        <v>2.3100000000000023</v>
      </c>
      <c r="E453" s="41">
        <f>VLOOKUP($A453,'Allele data'!W$6:AA$25,5,TRUE)</f>
        <v>-8.480000000000018</v>
      </c>
      <c r="F453" s="41">
        <f>VLOOKUP($A453,'Allele data'!AD$6:AJ$22,7,TRUE)</f>
        <v>-1.835000000000008</v>
      </c>
    </row>
    <row r="454" spans="1:6" ht="12.75">
      <c r="A454" s="41">
        <v>452</v>
      </c>
      <c r="B454" s="41">
        <f>VLOOKUP(A454,'Allele data'!B$6:F$15,5,TRUE)</f>
        <v>-2.259999999999991</v>
      </c>
      <c r="C454" s="41">
        <f>VLOOKUP($A454,'Allele data'!I$6:M$24,5,TRUE)</f>
        <v>1.1100000000000136</v>
      </c>
      <c r="D454" s="41">
        <f>VLOOKUP($A454,'Allele data'!P$6:T$26,5,TRUE)</f>
        <v>2.3100000000000023</v>
      </c>
      <c r="E454" s="41">
        <f>VLOOKUP($A454,'Allele data'!W$6:AA$25,5,TRUE)</f>
        <v>-8.480000000000018</v>
      </c>
      <c r="F454" s="41">
        <f>VLOOKUP($A454,'Allele data'!AD$6:AJ$22,7,TRUE)</f>
        <v>-1.835000000000008</v>
      </c>
    </row>
    <row r="455" spans="1:6" ht="12.75">
      <c r="A455" s="41">
        <v>453</v>
      </c>
      <c r="B455" s="41">
        <f>VLOOKUP(A455,'Allele data'!B$6:F$15,5,TRUE)</f>
        <v>-2.259999999999991</v>
      </c>
      <c r="C455" s="41">
        <f>VLOOKUP($A455,'Allele data'!I$6:M$24,5,TRUE)</f>
        <v>1.1100000000000136</v>
      </c>
      <c r="D455" s="41">
        <f>VLOOKUP($A455,'Allele data'!P$6:T$26,5,TRUE)</f>
        <v>2.3100000000000023</v>
      </c>
      <c r="E455" s="41">
        <f>VLOOKUP($A455,'Allele data'!W$6:AA$25,5,TRUE)</f>
        <v>-8.480000000000018</v>
      </c>
      <c r="F455" s="41">
        <f>VLOOKUP($A455,'Allele data'!AD$6:AJ$22,7,TRUE)</f>
        <v>-1.835000000000008</v>
      </c>
    </row>
    <row r="456" spans="1:6" ht="12.75">
      <c r="A456" s="41">
        <v>454</v>
      </c>
      <c r="B456" s="41">
        <f>VLOOKUP(A456,'Allele data'!B$6:F$15,5,TRUE)</f>
        <v>-2.259999999999991</v>
      </c>
      <c r="C456" s="41">
        <f>VLOOKUP($A456,'Allele data'!I$6:M$24,5,TRUE)</f>
        <v>1.1100000000000136</v>
      </c>
      <c r="D456" s="41">
        <f>VLOOKUP($A456,'Allele data'!P$6:T$26,5,TRUE)</f>
        <v>2.3100000000000023</v>
      </c>
      <c r="E456" s="41">
        <f>VLOOKUP($A456,'Allele data'!W$6:AA$25,5,TRUE)</f>
        <v>-8.480000000000018</v>
      </c>
      <c r="F456" s="41">
        <f>VLOOKUP($A456,'Allele data'!AD$6:AJ$22,7,TRUE)</f>
        <v>-1.835000000000008</v>
      </c>
    </row>
    <row r="457" spans="1:6" ht="12.75">
      <c r="A457" s="41">
        <v>455</v>
      </c>
      <c r="B457" s="41">
        <f>VLOOKUP(A457,'Allele data'!B$6:F$15,5,TRUE)</f>
        <v>-2.259999999999991</v>
      </c>
      <c r="C457" s="41">
        <f>VLOOKUP($A457,'Allele data'!I$6:M$24,5,TRUE)</f>
        <v>1.1100000000000136</v>
      </c>
      <c r="D457" s="41">
        <f>VLOOKUP($A457,'Allele data'!P$6:T$26,5,TRUE)</f>
        <v>2.3100000000000023</v>
      </c>
      <c r="E457" s="41">
        <f>VLOOKUP($A457,'Allele data'!W$6:AA$25,5,TRUE)</f>
        <v>-8.480000000000018</v>
      </c>
      <c r="F457" s="41">
        <f>VLOOKUP($A457,'Allele data'!AD$6:AJ$22,7,TRUE)</f>
        <v>-1.835000000000008</v>
      </c>
    </row>
    <row r="458" spans="1:6" ht="12.75">
      <c r="A458" s="41">
        <v>456</v>
      </c>
      <c r="B458" s="41">
        <f>VLOOKUP(A458,'Allele data'!B$6:F$15,5,TRUE)</f>
        <v>-2.259999999999991</v>
      </c>
      <c r="C458" s="41">
        <f>VLOOKUP($A458,'Allele data'!I$6:M$24,5,TRUE)</f>
        <v>1.1100000000000136</v>
      </c>
      <c r="D458" s="41">
        <f>VLOOKUP($A458,'Allele data'!P$6:T$26,5,TRUE)</f>
        <v>2.3100000000000023</v>
      </c>
      <c r="E458" s="41">
        <f>VLOOKUP($A458,'Allele data'!W$6:AA$25,5,TRUE)</f>
        <v>-8.480000000000018</v>
      </c>
      <c r="F458" s="41">
        <f>VLOOKUP($A458,'Allele data'!AD$6:AJ$22,7,TRUE)</f>
        <v>-1.835000000000008</v>
      </c>
    </row>
    <row r="459" spans="1:6" ht="12.75">
      <c r="A459" s="41">
        <v>457</v>
      </c>
      <c r="B459" s="41">
        <f>VLOOKUP(A459,'Allele data'!B$6:F$15,5,TRUE)</f>
        <v>-2.259999999999991</v>
      </c>
      <c r="C459" s="41">
        <f>VLOOKUP($A459,'Allele data'!I$6:M$24,5,TRUE)</f>
        <v>1.1100000000000136</v>
      </c>
      <c r="D459" s="41">
        <f>VLOOKUP($A459,'Allele data'!P$6:T$26,5,TRUE)</f>
        <v>2.3100000000000023</v>
      </c>
      <c r="E459" s="41">
        <f>VLOOKUP($A459,'Allele data'!W$6:AA$25,5,TRUE)</f>
        <v>-8.480000000000018</v>
      </c>
      <c r="F459" s="41">
        <f>VLOOKUP($A459,'Allele data'!AD$6:AJ$22,7,TRUE)</f>
        <v>-1.835000000000008</v>
      </c>
    </row>
    <row r="460" spans="1:6" ht="12.75">
      <c r="A460" s="41">
        <v>458</v>
      </c>
      <c r="B460" s="41">
        <f>VLOOKUP(A460,'Allele data'!B$6:F$15,5,TRUE)</f>
        <v>-2.259999999999991</v>
      </c>
      <c r="C460" s="41">
        <f>VLOOKUP($A460,'Allele data'!I$6:M$24,5,TRUE)</f>
        <v>1.1100000000000136</v>
      </c>
      <c r="D460" s="41">
        <f>VLOOKUP($A460,'Allele data'!P$6:T$26,5,TRUE)</f>
        <v>2.3100000000000023</v>
      </c>
      <c r="E460" s="41">
        <f>VLOOKUP($A460,'Allele data'!W$6:AA$25,5,TRUE)</f>
        <v>-8.480000000000018</v>
      </c>
      <c r="F460" s="41">
        <f>VLOOKUP($A460,'Allele data'!AD$6:AJ$22,7,TRUE)</f>
        <v>-1.835000000000008</v>
      </c>
    </row>
    <row r="461" spans="1:6" ht="12.75">
      <c r="A461" s="41">
        <v>459</v>
      </c>
      <c r="B461" s="41">
        <f>VLOOKUP(A461,'Allele data'!B$6:F$15,5,TRUE)</f>
        <v>-2.259999999999991</v>
      </c>
      <c r="C461" s="41">
        <f>VLOOKUP($A461,'Allele data'!I$6:M$24,5,TRUE)</f>
        <v>1.1100000000000136</v>
      </c>
      <c r="D461" s="41">
        <f>VLOOKUP($A461,'Allele data'!P$6:T$26,5,TRUE)</f>
        <v>2.3100000000000023</v>
      </c>
      <c r="E461" s="41">
        <f>VLOOKUP($A461,'Allele data'!W$6:AA$25,5,TRUE)</f>
        <v>-9.240000000000009</v>
      </c>
      <c r="F461" s="41">
        <f>VLOOKUP($A461,'Allele data'!AD$6:AJ$22,7,TRUE)</f>
        <v>-1.835000000000008</v>
      </c>
    </row>
    <row r="462" spans="1:6" ht="12.75">
      <c r="A462" s="41">
        <v>460</v>
      </c>
      <c r="B462" s="41">
        <f>VLOOKUP(A462,'Allele data'!B$6:F$15,5,TRUE)</f>
        <v>-2.259999999999991</v>
      </c>
      <c r="C462" s="41">
        <f>VLOOKUP($A462,'Allele data'!I$6:M$24,5,TRUE)</f>
        <v>1.1100000000000136</v>
      </c>
      <c r="D462" s="41">
        <f>VLOOKUP($A462,'Allele data'!P$6:T$26,5,TRUE)</f>
        <v>2.3100000000000023</v>
      </c>
      <c r="E462" s="41">
        <f>VLOOKUP($A462,'Allele data'!W$6:AA$25,5,TRUE)</f>
        <v>-9.240000000000009</v>
      </c>
      <c r="F462" s="41">
        <f>VLOOKUP($A462,'Allele data'!AD$6:AJ$22,7,TRUE)</f>
        <v>-1.835000000000008</v>
      </c>
    </row>
    <row r="463" spans="1:6" ht="12.75">
      <c r="A463" s="41">
        <v>461</v>
      </c>
      <c r="B463" s="41">
        <f>VLOOKUP(A463,'Allele data'!B$6:F$15,5,TRUE)</f>
        <v>-2.259999999999991</v>
      </c>
      <c r="C463" s="41">
        <f>VLOOKUP($A463,'Allele data'!I$6:M$24,5,TRUE)</f>
        <v>1.1100000000000136</v>
      </c>
      <c r="D463" s="41">
        <f>VLOOKUP($A463,'Allele data'!P$6:T$26,5,TRUE)</f>
        <v>2.3100000000000023</v>
      </c>
      <c r="E463" s="41">
        <f>VLOOKUP($A463,'Allele data'!W$6:AA$25,5,TRUE)</f>
        <v>-9.240000000000009</v>
      </c>
      <c r="F463" s="41">
        <f>VLOOKUP($A463,'Allele data'!AD$6:AJ$22,7,TRUE)</f>
        <v>-1.835000000000008</v>
      </c>
    </row>
    <row r="464" spans="1:6" ht="12.75">
      <c r="A464" s="41">
        <v>462</v>
      </c>
      <c r="B464" s="41">
        <f>VLOOKUP(A464,'Allele data'!B$6:F$15,5,TRUE)</f>
        <v>-2.259999999999991</v>
      </c>
      <c r="C464" s="41">
        <f>VLOOKUP($A464,'Allele data'!I$6:M$24,5,TRUE)</f>
        <v>1.1100000000000136</v>
      </c>
      <c r="D464" s="41">
        <f>VLOOKUP($A464,'Allele data'!P$6:T$26,5,TRUE)</f>
        <v>2.3100000000000023</v>
      </c>
      <c r="E464" s="41">
        <f>VLOOKUP($A464,'Allele data'!W$6:AA$25,5,TRUE)</f>
        <v>-9.240000000000009</v>
      </c>
      <c r="F464" s="41">
        <f>VLOOKUP($A464,'Allele data'!AD$6:AJ$22,7,TRUE)</f>
        <v>-1.835000000000008</v>
      </c>
    </row>
    <row r="465" spans="1:6" ht="12.75">
      <c r="A465" s="41">
        <v>463</v>
      </c>
      <c r="B465" s="41">
        <f>VLOOKUP(A465,'Allele data'!B$6:F$15,5,TRUE)</f>
        <v>-2.259999999999991</v>
      </c>
      <c r="C465" s="41">
        <f>VLOOKUP($A465,'Allele data'!I$6:M$24,5,TRUE)</f>
        <v>1.1100000000000136</v>
      </c>
      <c r="D465" s="41">
        <f>VLOOKUP($A465,'Allele data'!P$6:T$26,5,TRUE)</f>
        <v>2.3100000000000023</v>
      </c>
      <c r="E465" s="41">
        <f>VLOOKUP($A465,'Allele data'!W$6:AA$25,5,TRUE)</f>
        <v>-9.240000000000009</v>
      </c>
      <c r="F465" s="41">
        <f>VLOOKUP($A465,'Allele data'!AD$6:AJ$22,7,TRUE)</f>
        <v>-1.835000000000008</v>
      </c>
    </row>
    <row r="466" spans="1:6" ht="12.75">
      <c r="A466" s="41">
        <v>464</v>
      </c>
      <c r="B466" s="41">
        <f>VLOOKUP(A466,'Allele data'!B$6:F$15,5,TRUE)</f>
        <v>-2.259999999999991</v>
      </c>
      <c r="C466" s="41">
        <f>VLOOKUP($A466,'Allele data'!I$6:M$24,5,TRUE)</f>
        <v>1.1100000000000136</v>
      </c>
      <c r="D466" s="41">
        <f>VLOOKUP($A466,'Allele data'!P$6:T$26,5,TRUE)</f>
        <v>2.3100000000000023</v>
      </c>
      <c r="E466" s="41">
        <f>VLOOKUP($A466,'Allele data'!W$6:AA$25,5,TRUE)</f>
        <v>-9.240000000000009</v>
      </c>
      <c r="F466" s="41">
        <f>VLOOKUP($A466,'Allele data'!AD$6:AJ$22,7,TRUE)</f>
        <v>-1.835000000000008</v>
      </c>
    </row>
    <row r="467" spans="1:6" ht="12.75">
      <c r="A467" s="41">
        <v>465</v>
      </c>
      <c r="B467" s="41">
        <f>VLOOKUP(A467,'Allele data'!B$6:F$15,5,TRUE)</f>
        <v>-2.259999999999991</v>
      </c>
      <c r="C467" s="41">
        <f>VLOOKUP($A467,'Allele data'!I$6:M$24,5,TRUE)</f>
        <v>1.1100000000000136</v>
      </c>
      <c r="D467" s="41">
        <f>VLOOKUP($A467,'Allele data'!P$6:T$26,5,TRUE)</f>
        <v>2.3100000000000023</v>
      </c>
      <c r="E467" s="41">
        <f>VLOOKUP($A467,'Allele data'!W$6:AA$25,5,TRUE)</f>
        <v>-9.719999999999999</v>
      </c>
      <c r="F467" s="41">
        <f>VLOOKUP($A467,'Allele data'!AD$6:AJ$22,7,TRUE)</f>
        <v>-1.835000000000008</v>
      </c>
    </row>
    <row r="468" spans="1:6" ht="12.75">
      <c r="A468" s="41">
        <v>466</v>
      </c>
      <c r="B468" s="41">
        <f>VLOOKUP(A468,'Allele data'!B$6:F$15,5,TRUE)</f>
        <v>-2.259999999999991</v>
      </c>
      <c r="C468" s="41">
        <f>VLOOKUP($A468,'Allele data'!I$6:M$24,5,TRUE)</f>
        <v>1.1100000000000136</v>
      </c>
      <c r="D468" s="41">
        <f>VLOOKUP($A468,'Allele data'!P$6:T$26,5,TRUE)</f>
        <v>2.3100000000000023</v>
      </c>
      <c r="E468" s="41">
        <f>VLOOKUP($A468,'Allele data'!W$6:AA$25,5,TRUE)</f>
        <v>-9.719999999999999</v>
      </c>
      <c r="F468" s="41">
        <f>VLOOKUP($A468,'Allele data'!AD$6:AJ$22,7,TRUE)</f>
        <v>-2.8149999999999977</v>
      </c>
    </row>
    <row r="469" spans="1:6" ht="12.75">
      <c r="A469" s="41">
        <v>467</v>
      </c>
      <c r="B469" s="41">
        <f>VLOOKUP(A469,'Allele data'!B$6:F$15,5,TRUE)</f>
        <v>-2.259999999999991</v>
      </c>
      <c r="C469" s="41">
        <f>VLOOKUP($A469,'Allele data'!I$6:M$24,5,TRUE)</f>
        <v>1.1100000000000136</v>
      </c>
      <c r="D469" s="41">
        <f>VLOOKUP($A469,'Allele data'!P$6:T$26,5,TRUE)</f>
        <v>2.3100000000000023</v>
      </c>
      <c r="E469" s="41">
        <f>VLOOKUP($A469,'Allele data'!W$6:AA$25,5,TRUE)</f>
        <v>-9.719999999999999</v>
      </c>
      <c r="F469" s="41">
        <f>VLOOKUP($A469,'Allele data'!AD$6:AJ$22,7,TRUE)</f>
        <v>-2.8149999999999977</v>
      </c>
    </row>
    <row r="470" spans="1:6" ht="12.75">
      <c r="A470" s="41">
        <v>468</v>
      </c>
      <c r="B470" s="41">
        <f>VLOOKUP(A470,'Allele data'!B$6:F$15,5,TRUE)</f>
        <v>-2.259999999999991</v>
      </c>
      <c r="C470" s="41">
        <f>VLOOKUP($A470,'Allele data'!I$6:M$24,5,TRUE)</f>
        <v>1.1100000000000136</v>
      </c>
      <c r="D470" s="41">
        <f>VLOOKUP($A470,'Allele data'!P$6:T$26,5,TRUE)</f>
        <v>2.3100000000000023</v>
      </c>
      <c r="E470" s="41">
        <f>VLOOKUP($A470,'Allele data'!W$6:AA$25,5,TRUE)</f>
        <v>-9.719999999999999</v>
      </c>
      <c r="F470" s="41">
        <f>VLOOKUP($A470,'Allele data'!AD$6:AJ$22,7,TRUE)</f>
        <v>-2.8149999999999977</v>
      </c>
    </row>
    <row r="471" spans="1:6" ht="12.75">
      <c r="A471" s="41">
        <v>469</v>
      </c>
      <c r="B471" s="41">
        <f>VLOOKUP(A471,'Allele data'!B$6:F$15,5,TRUE)</f>
        <v>-2.259999999999991</v>
      </c>
      <c r="C471" s="41">
        <f>VLOOKUP($A471,'Allele data'!I$6:M$24,5,TRUE)</f>
        <v>1.1100000000000136</v>
      </c>
      <c r="D471" s="41">
        <f>VLOOKUP($A471,'Allele data'!P$6:T$26,5,TRUE)</f>
        <v>2.3100000000000023</v>
      </c>
      <c r="E471" s="41">
        <f>VLOOKUP($A471,'Allele data'!W$6:AA$25,5,TRUE)</f>
        <v>-9.719999999999999</v>
      </c>
      <c r="F471" s="41">
        <f>VLOOKUP($A471,'Allele data'!AD$6:AJ$22,7,TRUE)</f>
        <v>-2.8149999999999977</v>
      </c>
    </row>
    <row r="472" spans="1:6" ht="12.75">
      <c r="A472" s="41">
        <v>470</v>
      </c>
      <c r="B472" s="41">
        <f>VLOOKUP(A472,'Allele data'!B$6:F$15,5,TRUE)</f>
        <v>-2.259999999999991</v>
      </c>
      <c r="C472" s="41">
        <f>VLOOKUP($A472,'Allele data'!I$6:M$24,5,TRUE)</f>
        <v>1.1100000000000136</v>
      </c>
      <c r="D472" s="41">
        <f>VLOOKUP($A472,'Allele data'!P$6:T$26,5,TRUE)</f>
        <v>2.3100000000000023</v>
      </c>
      <c r="E472" s="41">
        <f>VLOOKUP($A472,'Allele data'!W$6:AA$25,5,TRUE)</f>
        <v>-9.719999999999999</v>
      </c>
      <c r="F472" s="41">
        <f>VLOOKUP($A472,'Allele data'!AD$6:AJ$22,7,TRUE)</f>
        <v>-2.8149999999999977</v>
      </c>
    </row>
    <row r="473" spans="1:6" ht="12.75">
      <c r="A473" s="41">
        <v>471</v>
      </c>
      <c r="B473" s="41">
        <f>VLOOKUP(A473,'Allele data'!B$6:F$15,5,TRUE)</f>
        <v>-2.259999999999991</v>
      </c>
      <c r="C473" s="41">
        <f>VLOOKUP($A473,'Allele data'!I$6:M$24,5,TRUE)</f>
        <v>1.1100000000000136</v>
      </c>
      <c r="D473" s="41">
        <f>VLOOKUP($A473,'Allele data'!P$6:T$26,5,TRUE)</f>
        <v>2.3100000000000023</v>
      </c>
      <c r="E473" s="41">
        <f>VLOOKUP($A473,'Allele data'!W$6:AA$25,5,TRUE)</f>
        <v>-9.719999999999999</v>
      </c>
      <c r="F473" s="41">
        <f>VLOOKUP($A473,'Allele data'!AD$6:AJ$22,7,TRUE)</f>
        <v>-2.8149999999999977</v>
      </c>
    </row>
    <row r="474" spans="1:6" ht="12.75">
      <c r="A474" s="41">
        <v>472</v>
      </c>
      <c r="B474" s="41">
        <f>VLOOKUP(A474,'Allele data'!B$6:F$15,5,TRUE)</f>
        <v>-2.259999999999991</v>
      </c>
      <c r="C474" s="41">
        <f>VLOOKUP($A474,'Allele data'!I$6:M$24,5,TRUE)</f>
        <v>1.1100000000000136</v>
      </c>
      <c r="D474" s="41">
        <f>VLOOKUP($A474,'Allele data'!P$6:T$26,5,TRUE)</f>
        <v>2.3100000000000023</v>
      </c>
      <c r="E474" s="41">
        <f>VLOOKUP($A474,'Allele data'!W$6:AA$25,5,TRUE)</f>
        <v>-9.719999999999999</v>
      </c>
      <c r="F474" s="41">
        <f>VLOOKUP($A474,'Allele data'!AD$6:AJ$22,7,TRUE)</f>
        <v>-2.8149999999999977</v>
      </c>
    </row>
    <row r="475" spans="1:6" ht="12.75">
      <c r="A475" s="41">
        <v>473</v>
      </c>
      <c r="B475" s="41">
        <f>VLOOKUP(A475,'Allele data'!B$6:F$15,5,TRUE)</f>
        <v>-2.259999999999991</v>
      </c>
      <c r="C475" s="41">
        <f>VLOOKUP($A475,'Allele data'!I$6:M$24,5,TRUE)</f>
        <v>1.1100000000000136</v>
      </c>
      <c r="D475" s="41">
        <f>VLOOKUP($A475,'Allele data'!P$6:T$26,5,TRUE)</f>
        <v>2.3100000000000023</v>
      </c>
      <c r="E475" s="41">
        <f>VLOOKUP($A475,'Allele data'!W$6:AA$25,5,TRUE)</f>
        <v>-9.719999999999999</v>
      </c>
      <c r="F475" s="41">
        <f>VLOOKUP($A475,'Allele data'!AD$6:AJ$22,7,TRUE)</f>
        <v>-2.4099999999999966</v>
      </c>
    </row>
    <row r="476" spans="1:6" ht="12.75">
      <c r="A476" s="41">
        <v>474</v>
      </c>
      <c r="B476" s="41">
        <f>VLOOKUP(A476,'Allele data'!B$6:F$15,5,TRUE)</f>
        <v>-2.259999999999991</v>
      </c>
      <c r="C476" s="41">
        <f>VLOOKUP($A476,'Allele data'!I$6:M$24,5,TRUE)</f>
        <v>1.1100000000000136</v>
      </c>
      <c r="D476" s="41">
        <f>VLOOKUP($A476,'Allele data'!P$6:T$26,5,TRUE)</f>
        <v>2.3100000000000023</v>
      </c>
      <c r="E476" s="41">
        <f>VLOOKUP($A476,'Allele data'!W$6:AA$25,5,TRUE)</f>
        <v>-9.719999999999999</v>
      </c>
      <c r="F476" s="41">
        <f>VLOOKUP($A476,'Allele data'!AD$6:AJ$22,7,TRUE)</f>
        <v>-2.4099999999999966</v>
      </c>
    </row>
    <row r="477" spans="1:6" ht="12.75">
      <c r="A477" s="41">
        <v>475</v>
      </c>
      <c r="B477" s="41">
        <f>VLOOKUP(A477,'Allele data'!B$6:F$15,5,TRUE)</f>
        <v>-2.259999999999991</v>
      </c>
      <c r="C477" s="41">
        <f>VLOOKUP($A477,'Allele data'!I$6:M$24,5,TRUE)</f>
        <v>1.1100000000000136</v>
      </c>
      <c r="D477" s="41">
        <f>VLOOKUP($A477,'Allele data'!P$6:T$26,5,TRUE)</f>
        <v>2.3100000000000023</v>
      </c>
      <c r="E477" s="41">
        <f>VLOOKUP($A477,'Allele data'!W$6:AA$25,5,TRUE)</f>
        <v>-9.719999999999999</v>
      </c>
      <c r="F477" s="41">
        <f>VLOOKUP($A477,'Allele data'!AD$6:AJ$22,7,TRUE)</f>
        <v>-2.4099999999999966</v>
      </c>
    </row>
    <row r="478" spans="1:6" ht="12.75">
      <c r="A478" s="41">
        <v>476</v>
      </c>
      <c r="B478" s="41">
        <f>VLOOKUP(A478,'Allele data'!B$6:F$15,5,TRUE)</f>
        <v>-2.259999999999991</v>
      </c>
      <c r="C478" s="41">
        <f>VLOOKUP($A478,'Allele data'!I$6:M$24,5,TRUE)</f>
        <v>1.1100000000000136</v>
      </c>
      <c r="D478" s="41">
        <f>VLOOKUP($A478,'Allele data'!P$6:T$26,5,TRUE)</f>
        <v>2.3100000000000023</v>
      </c>
      <c r="E478" s="41">
        <f>VLOOKUP($A478,'Allele data'!W$6:AA$25,5,TRUE)</f>
        <v>-9.719999999999999</v>
      </c>
      <c r="F478" s="41">
        <f>VLOOKUP($A478,'Allele data'!AD$6:AJ$22,7,TRUE)</f>
        <v>-2.4099999999999966</v>
      </c>
    </row>
    <row r="479" spans="1:6" ht="12.75">
      <c r="A479" s="41">
        <v>477</v>
      </c>
      <c r="B479" s="41">
        <f>VLOOKUP(A479,'Allele data'!B$6:F$15,5,TRUE)</f>
        <v>-2.259999999999991</v>
      </c>
      <c r="C479" s="41">
        <f>VLOOKUP($A479,'Allele data'!I$6:M$24,5,TRUE)</f>
        <v>1.1100000000000136</v>
      </c>
      <c r="D479" s="41">
        <f>VLOOKUP($A479,'Allele data'!P$6:T$26,5,TRUE)</f>
        <v>2.3100000000000023</v>
      </c>
      <c r="E479" s="41">
        <f>VLOOKUP($A479,'Allele data'!W$6:AA$25,5,TRUE)</f>
        <v>-9.719999999999999</v>
      </c>
      <c r="F479" s="41">
        <f>VLOOKUP($A479,'Allele data'!AD$6:AJ$22,7,TRUE)</f>
        <v>-2.4099999999999966</v>
      </c>
    </row>
    <row r="480" spans="1:6" ht="12.75">
      <c r="A480" s="41">
        <v>478</v>
      </c>
      <c r="B480" s="41">
        <f>VLOOKUP(A480,'Allele data'!B$6:F$15,5,TRUE)</f>
        <v>-2.259999999999991</v>
      </c>
      <c r="C480" s="41">
        <f>VLOOKUP($A480,'Allele data'!I$6:M$24,5,TRUE)</f>
        <v>1.1100000000000136</v>
      </c>
      <c r="D480" s="41">
        <f>VLOOKUP($A480,'Allele data'!P$6:T$26,5,TRUE)</f>
        <v>2.3100000000000023</v>
      </c>
      <c r="E480" s="41">
        <f>VLOOKUP($A480,'Allele data'!W$6:AA$25,5,TRUE)</f>
        <v>-9.719999999999999</v>
      </c>
      <c r="F480" s="41">
        <f>VLOOKUP($A480,'Allele data'!AD$6:AJ$22,7,TRUE)</f>
        <v>-2.4099999999999966</v>
      </c>
    </row>
    <row r="481" spans="1:6" ht="12.75">
      <c r="A481" s="41">
        <v>479</v>
      </c>
      <c r="B481" s="41">
        <f>VLOOKUP(A481,'Allele data'!B$6:F$15,5,TRUE)</f>
        <v>-2.259999999999991</v>
      </c>
      <c r="C481" s="41">
        <f>VLOOKUP($A481,'Allele data'!I$6:M$24,5,TRUE)</f>
        <v>1.1100000000000136</v>
      </c>
      <c r="D481" s="41">
        <f>VLOOKUP($A481,'Allele data'!P$6:T$26,5,TRUE)</f>
        <v>2.3100000000000023</v>
      </c>
      <c r="E481" s="41">
        <f>VLOOKUP($A481,'Allele data'!W$6:AA$25,5,TRUE)</f>
        <v>-9.719999999999999</v>
      </c>
      <c r="F481" s="41">
        <f>VLOOKUP($A481,'Allele data'!AD$6:AJ$22,7,TRUE)</f>
        <v>-2.4099999999999966</v>
      </c>
    </row>
    <row r="482" spans="1:6" ht="12.75">
      <c r="A482" s="41">
        <v>480</v>
      </c>
      <c r="B482" s="41">
        <f>VLOOKUP(A482,'Allele data'!B$6:F$15,5,TRUE)</f>
        <v>-2.259999999999991</v>
      </c>
      <c r="C482" s="41">
        <f>VLOOKUP($A482,'Allele data'!I$6:M$24,5,TRUE)</f>
        <v>1.1100000000000136</v>
      </c>
      <c r="D482" s="41">
        <f>VLOOKUP($A482,'Allele data'!P$6:T$26,5,TRUE)</f>
        <v>2.3100000000000023</v>
      </c>
      <c r="E482" s="41">
        <f>VLOOKUP($A482,'Allele data'!W$6:AA$25,5,TRUE)</f>
        <v>-9.719999999999999</v>
      </c>
      <c r="F482" s="41">
        <f>VLOOKUP($A482,'Allele data'!AD$6:AJ$22,7,TRUE)</f>
        <v>-2.4099999999999966</v>
      </c>
    </row>
    <row r="483" spans="1:6" ht="12.75">
      <c r="A483" s="41">
        <v>481</v>
      </c>
      <c r="B483" s="41">
        <f>VLOOKUP(A483,'Allele data'!B$6:F$15,5,TRUE)</f>
        <v>-2.259999999999991</v>
      </c>
      <c r="C483" s="41">
        <f>VLOOKUP($A483,'Allele data'!I$6:M$24,5,TRUE)</f>
        <v>1.1100000000000136</v>
      </c>
      <c r="D483" s="41">
        <f>VLOOKUP($A483,'Allele data'!P$6:T$26,5,TRUE)</f>
        <v>2.3100000000000023</v>
      </c>
      <c r="E483" s="41">
        <f>VLOOKUP($A483,'Allele data'!W$6:AA$25,5,TRUE)</f>
        <v>-9.719999999999999</v>
      </c>
      <c r="F483" s="41">
        <f>VLOOKUP($A483,'Allele data'!AD$6:AJ$22,7,TRUE)</f>
        <v>-2.4099999999999966</v>
      </c>
    </row>
    <row r="484" spans="1:6" ht="12.75">
      <c r="A484" s="41">
        <v>482</v>
      </c>
      <c r="B484" s="41">
        <f>VLOOKUP(A484,'Allele data'!B$6:F$15,5,TRUE)</f>
        <v>-2.259999999999991</v>
      </c>
      <c r="C484" s="41">
        <f>VLOOKUP($A484,'Allele data'!I$6:M$24,5,TRUE)</f>
        <v>1.1100000000000136</v>
      </c>
      <c r="D484" s="41">
        <f>VLOOKUP($A484,'Allele data'!P$6:T$26,5,TRUE)</f>
        <v>2.3100000000000023</v>
      </c>
      <c r="E484" s="41">
        <f>VLOOKUP($A484,'Allele data'!W$6:AA$25,5,TRUE)</f>
        <v>-9.719999999999999</v>
      </c>
      <c r="F484" s="41">
        <f>VLOOKUP($A484,'Allele data'!AD$6:AJ$22,7,TRUE)</f>
        <v>-2.4099999999999966</v>
      </c>
    </row>
    <row r="485" spans="1:6" ht="12.75">
      <c r="A485" s="41">
        <v>483</v>
      </c>
      <c r="B485" s="41">
        <f>VLOOKUP(A485,'Allele data'!B$6:F$15,5,TRUE)</f>
        <v>-2.259999999999991</v>
      </c>
      <c r="C485" s="41">
        <f>VLOOKUP($A485,'Allele data'!I$6:M$24,5,TRUE)</f>
        <v>1.1100000000000136</v>
      </c>
      <c r="D485" s="41">
        <f>VLOOKUP($A485,'Allele data'!P$6:T$26,5,TRUE)</f>
        <v>2.3100000000000023</v>
      </c>
      <c r="E485" s="41">
        <f>VLOOKUP($A485,'Allele data'!W$6:AA$25,5,TRUE)</f>
        <v>-9.719999999999999</v>
      </c>
      <c r="F485" s="41">
        <f>VLOOKUP($A485,'Allele data'!AD$6:AJ$22,7,TRUE)</f>
        <v>-2.4099999999999966</v>
      </c>
    </row>
    <row r="486" spans="1:6" ht="12.75">
      <c r="A486" s="41">
        <v>484</v>
      </c>
      <c r="B486" s="41">
        <f>VLOOKUP(A486,'Allele data'!B$6:F$15,5,TRUE)</f>
        <v>-2.259999999999991</v>
      </c>
      <c r="C486" s="41">
        <f>VLOOKUP($A486,'Allele data'!I$6:M$24,5,TRUE)</f>
        <v>1.1100000000000136</v>
      </c>
      <c r="D486" s="41">
        <f>VLOOKUP($A486,'Allele data'!P$6:T$26,5,TRUE)</f>
        <v>2.3100000000000023</v>
      </c>
      <c r="E486" s="41">
        <f>VLOOKUP($A486,'Allele data'!W$6:AA$25,5,TRUE)</f>
        <v>-9.719999999999999</v>
      </c>
      <c r="F486" s="41">
        <f>VLOOKUP($A486,'Allele data'!AD$6:AJ$22,7,TRUE)</f>
        <v>-2.4099999999999966</v>
      </c>
    </row>
    <row r="487" spans="1:6" ht="12.75">
      <c r="A487" s="41">
        <v>485</v>
      </c>
      <c r="B487" s="41">
        <f>VLOOKUP(A487,'Allele data'!B$6:F$15,5,TRUE)</f>
        <v>-2.259999999999991</v>
      </c>
      <c r="C487" s="41">
        <f>VLOOKUP($A487,'Allele data'!I$6:M$24,5,TRUE)</f>
        <v>1.1100000000000136</v>
      </c>
      <c r="D487" s="41">
        <f>VLOOKUP($A487,'Allele data'!P$6:T$26,5,TRUE)</f>
        <v>2.3100000000000023</v>
      </c>
      <c r="E487" s="41">
        <f>VLOOKUP($A487,'Allele data'!W$6:AA$25,5,TRUE)</f>
        <v>-9.719999999999999</v>
      </c>
      <c r="F487" s="41">
        <f>VLOOKUP($A487,'Allele data'!AD$6:AJ$22,7,TRUE)</f>
        <v>-2.4099999999999966</v>
      </c>
    </row>
    <row r="488" spans="1:6" ht="12.75">
      <c r="A488" s="41">
        <v>486</v>
      </c>
      <c r="B488" s="41">
        <f>VLOOKUP(A488,'Allele data'!B$6:F$15,5,TRUE)</f>
        <v>-2.259999999999991</v>
      </c>
      <c r="C488" s="41">
        <f>VLOOKUP($A488,'Allele data'!I$6:M$24,5,TRUE)</f>
        <v>1.1100000000000136</v>
      </c>
      <c r="D488" s="41">
        <f>VLOOKUP($A488,'Allele data'!P$6:T$26,5,TRUE)</f>
        <v>2.3100000000000023</v>
      </c>
      <c r="E488" s="41">
        <f>VLOOKUP($A488,'Allele data'!W$6:AA$25,5,TRUE)</f>
        <v>-9.719999999999999</v>
      </c>
      <c r="F488" s="41">
        <f>VLOOKUP($A488,'Allele data'!AD$6:AJ$22,7,TRUE)</f>
        <v>-1.7839999999999918</v>
      </c>
    </row>
    <row r="489" spans="1:6" ht="12.75">
      <c r="A489" s="41">
        <v>487</v>
      </c>
      <c r="B489" s="41">
        <f>VLOOKUP(A489,'Allele data'!B$6:F$15,5,TRUE)</f>
        <v>-2.259999999999991</v>
      </c>
      <c r="C489" s="41">
        <f>VLOOKUP($A489,'Allele data'!I$6:M$24,5,TRUE)</f>
        <v>1.1100000000000136</v>
      </c>
      <c r="D489" s="41">
        <f>VLOOKUP($A489,'Allele data'!P$6:T$26,5,TRUE)</f>
        <v>2.3100000000000023</v>
      </c>
      <c r="E489" s="41">
        <f>VLOOKUP($A489,'Allele data'!W$6:AA$25,5,TRUE)</f>
        <v>-9.719999999999999</v>
      </c>
      <c r="F489" s="41">
        <f>VLOOKUP($A489,'Allele data'!AD$6:AJ$22,7,TRUE)</f>
        <v>-1.7839999999999918</v>
      </c>
    </row>
    <row r="490" spans="1:6" ht="12.75">
      <c r="A490" s="41">
        <v>488</v>
      </c>
      <c r="B490" s="41">
        <f>VLOOKUP(A490,'Allele data'!B$6:F$15,5,TRUE)</f>
        <v>-2.259999999999991</v>
      </c>
      <c r="C490" s="41">
        <f>VLOOKUP($A490,'Allele data'!I$6:M$24,5,TRUE)</f>
        <v>1.1100000000000136</v>
      </c>
      <c r="D490" s="41">
        <f>VLOOKUP($A490,'Allele data'!P$6:T$26,5,TRUE)</f>
        <v>2.3100000000000023</v>
      </c>
      <c r="E490" s="41">
        <f>VLOOKUP($A490,'Allele data'!W$6:AA$25,5,TRUE)</f>
        <v>-9.719999999999999</v>
      </c>
      <c r="F490" s="41">
        <f>VLOOKUP($A490,'Allele data'!AD$6:AJ$22,7,TRUE)</f>
        <v>-1.7839999999999918</v>
      </c>
    </row>
    <row r="491" spans="1:6" ht="12.75">
      <c r="A491" s="41">
        <v>489</v>
      </c>
      <c r="B491" s="41">
        <f>VLOOKUP(A491,'Allele data'!B$6:F$15,5,TRUE)</f>
        <v>-2.259999999999991</v>
      </c>
      <c r="C491" s="41">
        <f>VLOOKUP($A491,'Allele data'!I$6:M$24,5,TRUE)</f>
        <v>1.1100000000000136</v>
      </c>
      <c r="D491" s="41">
        <f>VLOOKUP($A491,'Allele data'!P$6:T$26,5,TRUE)</f>
        <v>2.3100000000000023</v>
      </c>
      <c r="E491" s="41">
        <f>VLOOKUP($A491,'Allele data'!W$6:AA$25,5,TRUE)</f>
        <v>-9.719999999999999</v>
      </c>
      <c r="F491" s="41">
        <f>VLOOKUP($A491,'Allele data'!AD$6:AJ$22,7,TRUE)</f>
        <v>-1.7839999999999918</v>
      </c>
    </row>
    <row r="492" spans="1:6" ht="12.75">
      <c r="A492" s="41">
        <v>490</v>
      </c>
      <c r="B492" s="41">
        <f>VLOOKUP(A492,'Allele data'!B$6:F$15,5,TRUE)</f>
        <v>-2.259999999999991</v>
      </c>
      <c r="C492" s="41">
        <f>VLOOKUP($A492,'Allele data'!I$6:M$24,5,TRUE)</f>
        <v>1.1100000000000136</v>
      </c>
      <c r="D492" s="41">
        <f>VLOOKUP($A492,'Allele data'!P$6:T$26,5,TRUE)</f>
        <v>2.3100000000000023</v>
      </c>
      <c r="E492" s="41">
        <f>VLOOKUP($A492,'Allele data'!W$6:AA$25,5,TRUE)</f>
        <v>-9.719999999999999</v>
      </c>
      <c r="F492" s="41">
        <f>VLOOKUP($A492,'Allele data'!AD$6:AJ$22,7,TRUE)</f>
        <v>-1.7839999999999918</v>
      </c>
    </row>
    <row r="493" spans="1:6" ht="12.75">
      <c r="A493" s="41">
        <v>491</v>
      </c>
      <c r="B493" s="41">
        <f>VLOOKUP(A493,'Allele data'!B$6:F$15,5,TRUE)</f>
        <v>-2.259999999999991</v>
      </c>
      <c r="C493" s="41">
        <f>VLOOKUP($A493,'Allele data'!I$6:M$24,5,TRUE)</f>
        <v>1.1100000000000136</v>
      </c>
      <c r="D493" s="41">
        <f>VLOOKUP($A493,'Allele data'!P$6:T$26,5,TRUE)</f>
        <v>2.3100000000000023</v>
      </c>
      <c r="E493" s="41">
        <f>VLOOKUP($A493,'Allele data'!W$6:AA$25,5,TRUE)</f>
        <v>-9.719999999999999</v>
      </c>
      <c r="F493" s="41">
        <f>VLOOKUP($A493,'Allele data'!AD$6:AJ$22,7,TRUE)</f>
        <v>-1.7839999999999918</v>
      </c>
    </row>
    <row r="494" spans="1:6" ht="12.75">
      <c r="A494" s="41">
        <v>492</v>
      </c>
      <c r="B494" s="41">
        <f>VLOOKUP(A494,'Allele data'!B$6:F$15,5,TRUE)</f>
        <v>-2.259999999999991</v>
      </c>
      <c r="C494" s="41">
        <f>VLOOKUP($A494,'Allele data'!I$6:M$24,5,TRUE)</f>
        <v>1.1100000000000136</v>
      </c>
      <c r="D494" s="41">
        <f>VLOOKUP($A494,'Allele data'!P$6:T$26,5,TRUE)</f>
        <v>2.3100000000000023</v>
      </c>
      <c r="E494" s="41">
        <f>VLOOKUP($A494,'Allele data'!W$6:AA$25,5,TRUE)</f>
        <v>-9.719999999999999</v>
      </c>
      <c r="F494" s="41">
        <f>VLOOKUP($A494,'Allele data'!AD$6:AJ$22,7,TRUE)</f>
        <v>-1.1989999999999839</v>
      </c>
    </row>
    <row r="495" spans="1:6" ht="12.75">
      <c r="A495" s="41">
        <v>493</v>
      </c>
      <c r="B495" s="41">
        <f>VLOOKUP(A495,'Allele data'!B$6:F$15,5,TRUE)</f>
        <v>-2.259999999999991</v>
      </c>
      <c r="C495" s="41">
        <f>VLOOKUP($A495,'Allele data'!I$6:M$24,5,TRUE)</f>
        <v>1.1100000000000136</v>
      </c>
      <c r="D495" s="41">
        <f>VLOOKUP($A495,'Allele data'!P$6:T$26,5,TRUE)</f>
        <v>2.3100000000000023</v>
      </c>
      <c r="E495" s="41">
        <f>VLOOKUP($A495,'Allele data'!W$6:AA$25,5,TRUE)</f>
        <v>-9.719999999999999</v>
      </c>
      <c r="F495" s="41">
        <f>VLOOKUP($A495,'Allele data'!AD$6:AJ$22,7,TRUE)</f>
        <v>-1.1989999999999839</v>
      </c>
    </row>
    <row r="496" spans="1:6" ht="12.75">
      <c r="A496" s="41">
        <v>494</v>
      </c>
      <c r="B496" s="41">
        <f>VLOOKUP(A496,'Allele data'!B$6:F$15,5,TRUE)</f>
        <v>-2.259999999999991</v>
      </c>
      <c r="C496" s="41">
        <f>VLOOKUP($A496,'Allele data'!I$6:M$24,5,TRUE)</f>
        <v>1.1100000000000136</v>
      </c>
      <c r="D496" s="41">
        <f>VLOOKUP($A496,'Allele data'!P$6:T$26,5,TRUE)</f>
        <v>2.3100000000000023</v>
      </c>
      <c r="E496" s="41">
        <f>VLOOKUP($A496,'Allele data'!W$6:AA$25,5,TRUE)</f>
        <v>-9.719999999999999</v>
      </c>
      <c r="F496" s="41">
        <f>VLOOKUP($A496,'Allele data'!AD$6:AJ$22,7,TRUE)</f>
        <v>-1.1989999999999839</v>
      </c>
    </row>
    <row r="497" spans="1:6" ht="12.75">
      <c r="A497" s="41">
        <v>495</v>
      </c>
      <c r="B497" s="41">
        <f>VLOOKUP(A497,'Allele data'!B$6:F$15,5,TRUE)</f>
        <v>-2.259999999999991</v>
      </c>
      <c r="C497" s="41">
        <f>VLOOKUP($A497,'Allele data'!I$6:M$24,5,TRUE)</f>
        <v>1.1100000000000136</v>
      </c>
      <c r="D497" s="41">
        <f>VLOOKUP($A497,'Allele data'!P$6:T$26,5,TRUE)</f>
        <v>2.3100000000000023</v>
      </c>
      <c r="E497" s="41">
        <f>VLOOKUP($A497,'Allele data'!W$6:AA$25,5,TRUE)</f>
        <v>-9.719999999999999</v>
      </c>
      <c r="F497" s="41">
        <f>VLOOKUP($A497,'Allele data'!AD$6:AJ$22,7,TRUE)</f>
        <v>-1.1989999999999839</v>
      </c>
    </row>
    <row r="498" spans="1:6" ht="12.75">
      <c r="A498" s="41">
        <v>496</v>
      </c>
      <c r="B498" s="41">
        <f>VLOOKUP(A498,'Allele data'!B$6:F$15,5,TRUE)</f>
        <v>-2.259999999999991</v>
      </c>
      <c r="C498" s="41">
        <f>VLOOKUP($A498,'Allele data'!I$6:M$24,5,TRUE)</f>
        <v>1.1100000000000136</v>
      </c>
      <c r="D498" s="41">
        <f>VLOOKUP($A498,'Allele data'!P$6:T$26,5,TRUE)</f>
        <v>2.3100000000000023</v>
      </c>
      <c r="E498" s="41">
        <f>VLOOKUP($A498,'Allele data'!W$6:AA$25,5,TRUE)</f>
        <v>-10.349999999999994</v>
      </c>
      <c r="F498" s="41">
        <f>VLOOKUP($A498,'Allele data'!AD$6:AJ$22,7,TRUE)</f>
        <v>-1.1989999999999839</v>
      </c>
    </row>
    <row r="499" spans="1:6" ht="12.75">
      <c r="A499" s="41">
        <v>497</v>
      </c>
      <c r="B499" s="41">
        <f>VLOOKUP(A499,'Allele data'!B$6:F$15,5,TRUE)</f>
        <v>-2.259999999999991</v>
      </c>
      <c r="C499" s="41">
        <f>VLOOKUP($A499,'Allele data'!I$6:M$24,5,TRUE)</f>
        <v>1.1100000000000136</v>
      </c>
      <c r="D499" s="41">
        <f>VLOOKUP($A499,'Allele data'!P$6:T$26,5,TRUE)</f>
        <v>2.3100000000000023</v>
      </c>
      <c r="E499" s="41">
        <f>VLOOKUP($A499,'Allele data'!W$6:AA$25,5,TRUE)</f>
        <v>-10.349999999999994</v>
      </c>
      <c r="F499" s="41">
        <f>VLOOKUP($A499,'Allele data'!AD$6:AJ$22,7,TRUE)</f>
        <v>-1.1610000000000014</v>
      </c>
    </row>
    <row r="500" spans="1:6" ht="12.75">
      <c r="A500" s="41">
        <v>498</v>
      </c>
      <c r="B500" s="41">
        <f>VLOOKUP(A500,'Allele data'!B$6:F$15,5,TRUE)</f>
        <v>-2.259999999999991</v>
      </c>
      <c r="C500" s="41">
        <f>VLOOKUP($A500,'Allele data'!I$6:M$24,5,TRUE)</f>
        <v>1.1100000000000136</v>
      </c>
      <c r="D500" s="41">
        <f>VLOOKUP($A500,'Allele data'!P$6:T$26,5,TRUE)</f>
        <v>2.3100000000000023</v>
      </c>
      <c r="E500" s="41">
        <f>VLOOKUP($A500,'Allele data'!W$6:AA$25,5,TRUE)</f>
        <v>-10.349999999999994</v>
      </c>
      <c r="F500" s="41">
        <f>VLOOKUP($A500,'Allele data'!AD$6:AJ$22,7,TRUE)</f>
        <v>-1.1610000000000014</v>
      </c>
    </row>
    <row r="501" spans="1:6" ht="12.75">
      <c r="A501" s="41">
        <v>499</v>
      </c>
      <c r="B501" s="41">
        <f>VLOOKUP(A501,'Allele data'!B$6:F$15,5,TRUE)</f>
        <v>-2.259999999999991</v>
      </c>
      <c r="C501" s="41">
        <f>VLOOKUP($A501,'Allele data'!I$6:M$24,5,TRUE)</f>
        <v>1.1100000000000136</v>
      </c>
      <c r="D501" s="41">
        <f>VLOOKUP($A501,'Allele data'!P$6:T$26,5,TRUE)</f>
        <v>2.3100000000000023</v>
      </c>
      <c r="E501" s="41">
        <f>VLOOKUP($A501,'Allele data'!W$6:AA$25,5,TRUE)</f>
        <v>-10.349999999999994</v>
      </c>
      <c r="F501" s="41">
        <f>VLOOKUP($A501,'Allele data'!AD$6:AJ$22,7,TRUE)</f>
        <v>-1.1610000000000014</v>
      </c>
    </row>
    <row r="502" spans="1:6" ht="12.75">
      <c r="A502" s="41">
        <v>500</v>
      </c>
      <c r="B502" s="41">
        <f>VLOOKUP(A502,'Allele data'!B$6:F$15,5,TRUE)</f>
        <v>-2.259999999999991</v>
      </c>
      <c r="C502" s="41">
        <f>VLOOKUP($A502,'Allele data'!I$6:M$24,5,TRUE)</f>
        <v>1.1100000000000136</v>
      </c>
      <c r="D502" s="41">
        <f>VLOOKUP($A502,'Allele data'!P$6:T$26,5,TRUE)</f>
        <v>2.3100000000000023</v>
      </c>
      <c r="E502" s="41">
        <f>VLOOKUP($A502,'Allele data'!W$6:AA$25,5,TRUE)</f>
        <v>-10.349999999999994</v>
      </c>
      <c r="F502" s="41">
        <f>VLOOKUP($A502,'Allele data'!AD$6:AJ$22,7,TRUE)</f>
        <v>-1.1610000000000014</v>
      </c>
    </row>
    <row r="503" spans="1:6" ht="12.75">
      <c r="A503" s="41">
        <v>501</v>
      </c>
      <c r="B503" s="41">
        <f>VLOOKUP(A503,'Allele data'!B$6:F$15,5,TRUE)</f>
        <v>-2.259999999999991</v>
      </c>
      <c r="C503" s="41">
        <f>VLOOKUP($A503,'Allele data'!I$6:M$24,5,TRUE)</f>
        <v>1.1100000000000136</v>
      </c>
      <c r="D503" s="41">
        <f>VLOOKUP($A503,'Allele data'!P$6:T$26,5,TRUE)</f>
        <v>2.3100000000000023</v>
      </c>
      <c r="E503" s="41">
        <f>VLOOKUP($A503,'Allele data'!W$6:AA$25,5,TRUE)</f>
        <v>-10.349999999999994</v>
      </c>
      <c r="F503" s="41">
        <f>VLOOKUP($A503,'Allele data'!AD$6:AJ$22,7,TRUE)</f>
        <v>-1.1610000000000014</v>
      </c>
    </row>
    <row r="504" spans="1:6" ht="12.75">
      <c r="A504" s="41">
        <v>502</v>
      </c>
      <c r="B504" s="41">
        <f>VLOOKUP(A504,'Allele data'!B$6:F$15,5,TRUE)</f>
        <v>-2.259999999999991</v>
      </c>
      <c r="C504" s="41">
        <f>VLOOKUP($A504,'Allele data'!I$6:M$24,5,TRUE)</f>
        <v>1.1100000000000136</v>
      </c>
      <c r="D504" s="41">
        <f>VLOOKUP($A504,'Allele data'!P$6:T$26,5,TRUE)</f>
        <v>2.3100000000000023</v>
      </c>
      <c r="E504" s="41">
        <f>VLOOKUP($A504,'Allele data'!W$6:AA$25,5,TRUE)</f>
        <v>-10.349999999999994</v>
      </c>
      <c r="F504" s="41">
        <f>VLOOKUP($A504,'Allele data'!AD$6:AJ$22,7,TRUE)</f>
        <v>-1.1610000000000014</v>
      </c>
    </row>
    <row r="505" spans="1:6" ht="12.75">
      <c r="A505" s="41">
        <v>503</v>
      </c>
      <c r="B505" s="41">
        <f>VLOOKUP(A505,'Allele data'!B$6:F$15,5,TRUE)</f>
        <v>-2.259999999999991</v>
      </c>
      <c r="C505" s="41">
        <f>VLOOKUP($A505,'Allele data'!I$6:M$24,5,TRUE)</f>
        <v>1.1100000000000136</v>
      </c>
      <c r="D505" s="41">
        <f>VLOOKUP($A505,'Allele data'!P$6:T$26,5,TRUE)</f>
        <v>2.3100000000000023</v>
      </c>
      <c r="E505" s="41">
        <f>VLOOKUP($A505,'Allele data'!W$6:AA$25,5,TRUE)</f>
        <v>-10.349999999999994</v>
      </c>
      <c r="F505" s="41">
        <f>VLOOKUP($A505,'Allele data'!AD$6:AJ$22,7,TRUE)</f>
        <v>-1.1610000000000014</v>
      </c>
    </row>
    <row r="506" spans="1:6" ht="12.75">
      <c r="A506" s="41">
        <v>504</v>
      </c>
      <c r="B506" s="41">
        <f>VLOOKUP(A506,'Allele data'!B$6:F$15,5,TRUE)</f>
        <v>-2.259999999999991</v>
      </c>
      <c r="C506" s="41">
        <f>VLOOKUP($A506,'Allele data'!I$6:M$24,5,TRUE)</f>
        <v>1.1100000000000136</v>
      </c>
      <c r="D506" s="41">
        <f>VLOOKUP($A506,'Allele data'!P$6:T$26,5,TRUE)</f>
        <v>2.3100000000000023</v>
      </c>
      <c r="E506" s="41">
        <f>VLOOKUP($A506,'Allele data'!W$6:AA$25,5,TRUE)</f>
        <v>-10.349999999999994</v>
      </c>
      <c r="F506" s="41">
        <f>VLOOKUP($A506,'Allele data'!AD$6:AJ$22,7,TRUE)</f>
        <v>-1.1610000000000014</v>
      </c>
    </row>
    <row r="507" spans="1:6" ht="12.75">
      <c r="A507" s="41">
        <v>505</v>
      </c>
      <c r="B507" s="41">
        <f>VLOOKUP(A507,'Allele data'!B$6:F$15,5,TRUE)</f>
        <v>-2.259999999999991</v>
      </c>
      <c r="C507" s="41">
        <f>VLOOKUP($A507,'Allele data'!I$6:M$24,5,TRUE)</f>
        <v>1.1100000000000136</v>
      </c>
      <c r="D507" s="41">
        <f>VLOOKUP($A507,'Allele data'!P$6:T$26,5,TRUE)</f>
        <v>2.3100000000000023</v>
      </c>
      <c r="E507" s="41">
        <f>VLOOKUP($A507,'Allele data'!W$6:AA$25,5,TRUE)</f>
        <v>-10.349999999999994</v>
      </c>
      <c r="F507" s="41">
        <f>VLOOKUP($A507,'Allele data'!AD$6:AJ$22,7,TRUE)</f>
        <v>-1.1610000000000014</v>
      </c>
    </row>
    <row r="508" spans="1:6" ht="12.75">
      <c r="A508" s="41">
        <v>506</v>
      </c>
      <c r="B508" s="41">
        <f>VLOOKUP(A508,'Allele data'!B$6:F$15,5,TRUE)</f>
        <v>-2.259999999999991</v>
      </c>
      <c r="C508" s="41">
        <f>VLOOKUP($A508,'Allele data'!I$6:M$24,5,TRUE)</f>
        <v>1.1100000000000136</v>
      </c>
      <c r="D508" s="41">
        <f>VLOOKUP($A508,'Allele data'!P$6:T$26,5,TRUE)</f>
        <v>2.3100000000000023</v>
      </c>
      <c r="E508" s="41">
        <f>VLOOKUP($A508,'Allele data'!W$6:AA$25,5,TRUE)</f>
        <v>-10.349999999999994</v>
      </c>
      <c r="F508" s="41">
        <f>VLOOKUP($A508,'Allele data'!AD$6:AJ$22,7,TRUE)</f>
        <v>-1.1610000000000014</v>
      </c>
    </row>
    <row r="509" spans="1:6" ht="12.75">
      <c r="A509" s="41">
        <v>507</v>
      </c>
      <c r="B509" s="41">
        <f>VLOOKUP(A509,'Allele data'!B$6:F$15,5,TRUE)</f>
        <v>-2.259999999999991</v>
      </c>
      <c r="C509" s="41">
        <f>VLOOKUP($A509,'Allele data'!I$6:M$24,5,TRUE)</f>
        <v>1.1100000000000136</v>
      </c>
      <c r="D509" s="41">
        <f>VLOOKUP($A509,'Allele data'!P$6:T$26,5,TRUE)</f>
        <v>2.3100000000000023</v>
      </c>
      <c r="E509" s="41">
        <f>VLOOKUP($A509,'Allele data'!W$6:AA$25,5,TRUE)</f>
        <v>-10.349999999999994</v>
      </c>
      <c r="F509" s="41">
        <f>VLOOKUP($A509,'Allele data'!AD$6:AJ$22,7,TRUE)</f>
        <v>-1.1610000000000014</v>
      </c>
    </row>
    <row r="510" spans="1:6" ht="12.75">
      <c r="A510" s="41">
        <v>508</v>
      </c>
      <c r="B510" s="41">
        <f>VLOOKUP(A510,'Allele data'!B$6:F$15,5,TRUE)</f>
        <v>-2.259999999999991</v>
      </c>
      <c r="C510" s="41">
        <f>VLOOKUP($A510,'Allele data'!I$6:M$24,5,TRUE)</f>
        <v>1.1100000000000136</v>
      </c>
      <c r="D510" s="41">
        <f>VLOOKUP($A510,'Allele data'!P$6:T$26,5,TRUE)</f>
        <v>2.3100000000000023</v>
      </c>
      <c r="E510" s="41">
        <f>VLOOKUP($A510,'Allele data'!W$6:AA$25,5,TRUE)</f>
        <v>-10.639999999999986</v>
      </c>
      <c r="F510" s="41">
        <f>VLOOKUP($A510,'Allele data'!AD$6:AJ$22,7,TRUE)</f>
        <v>-1.1610000000000014</v>
      </c>
    </row>
    <row r="511" spans="1:6" ht="12.75">
      <c r="A511" s="41">
        <v>509</v>
      </c>
      <c r="B511" s="41">
        <f>VLOOKUP(A511,'Allele data'!B$6:F$15,5,TRUE)</f>
        <v>-2.259999999999991</v>
      </c>
      <c r="C511" s="41">
        <f>VLOOKUP($A511,'Allele data'!I$6:M$24,5,TRUE)</f>
        <v>1.1100000000000136</v>
      </c>
      <c r="D511" s="41">
        <f>VLOOKUP($A511,'Allele data'!P$6:T$26,5,TRUE)</f>
        <v>2.3100000000000023</v>
      </c>
      <c r="E511" s="41">
        <f>VLOOKUP($A511,'Allele data'!W$6:AA$25,5,TRUE)</f>
        <v>-10.639999999999986</v>
      </c>
      <c r="F511" s="41">
        <f>VLOOKUP($A511,'Allele data'!AD$6:AJ$22,7,TRUE)</f>
        <v>-1.1610000000000014</v>
      </c>
    </row>
    <row r="512" spans="1:6" ht="12.75">
      <c r="A512" s="41">
        <v>510</v>
      </c>
      <c r="B512" s="41">
        <f>VLOOKUP(A512,'Allele data'!B$6:F$15,5,TRUE)</f>
        <v>-2.259999999999991</v>
      </c>
      <c r="C512" s="41">
        <f>VLOOKUP($A512,'Allele data'!I$6:M$24,5,TRUE)</f>
        <v>1.1100000000000136</v>
      </c>
      <c r="D512" s="41">
        <f>VLOOKUP($A512,'Allele data'!P$6:T$26,5,TRUE)</f>
        <v>2.3100000000000023</v>
      </c>
      <c r="E512" s="41">
        <f>VLOOKUP($A512,'Allele data'!W$6:AA$25,5,TRUE)</f>
        <v>-10.639999999999986</v>
      </c>
      <c r="F512" s="41">
        <f>VLOOKUP($A512,'Allele data'!AD$6:AJ$22,7,TRUE)</f>
        <v>-1.1610000000000014</v>
      </c>
    </row>
    <row r="513" spans="1:6" ht="12.75">
      <c r="A513" s="41">
        <v>511</v>
      </c>
      <c r="B513" s="41">
        <f>VLOOKUP(A513,'Allele data'!B$6:F$15,5,TRUE)</f>
        <v>-2.259999999999991</v>
      </c>
      <c r="C513" s="41">
        <f>VLOOKUP($A513,'Allele data'!I$6:M$24,5,TRUE)</f>
        <v>1.1100000000000136</v>
      </c>
      <c r="D513" s="41">
        <f>VLOOKUP($A513,'Allele data'!P$6:T$26,5,TRUE)</f>
        <v>2.3100000000000023</v>
      </c>
      <c r="E513" s="41">
        <f>VLOOKUP($A513,'Allele data'!W$6:AA$25,5,TRUE)</f>
        <v>-10.639999999999986</v>
      </c>
      <c r="F513" s="41">
        <f>VLOOKUP($A513,'Allele data'!AD$6:AJ$22,7,TRUE)</f>
        <v>-1.1610000000000014</v>
      </c>
    </row>
    <row r="514" spans="1:6" ht="12.75">
      <c r="A514" s="41">
        <v>512</v>
      </c>
      <c r="B514" s="41">
        <f>VLOOKUP(A514,'Allele data'!B$6:F$15,5,TRUE)</f>
        <v>-2.259999999999991</v>
      </c>
      <c r="C514" s="41">
        <f>VLOOKUP($A514,'Allele data'!I$6:M$24,5,TRUE)</f>
        <v>1.1100000000000136</v>
      </c>
      <c r="D514" s="41">
        <f>VLOOKUP($A514,'Allele data'!P$6:T$26,5,TRUE)</f>
        <v>2.3100000000000023</v>
      </c>
      <c r="E514" s="41">
        <f>VLOOKUP($A514,'Allele data'!W$6:AA$25,5,TRUE)</f>
        <v>-10.639999999999986</v>
      </c>
      <c r="F514" s="41">
        <f>VLOOKUP($A514,'Allele data'!AD$6:AJ$22,7,TRUE)</f>
        <v>-1.1610000000000014</v>
      </c>
    </row>
    <row r="515" spans="1:6" ht="12.75">
      <c r="A515" s="41">
        <v>513</v>
      </c>
      <c r="B515" s="41">
        <f>VLOOKUP(A515,'Allele data'!B$6:F$15,5,TRUE)</f>
        <v>-2.259999999999991</v>
      </c>
      <c r="C515" s="41">
        <f>VLOOKUP($A515,'Allele data'!I$6:M$24,5,TRUE)</f>
        <v>1.1100000000000136</v>
      </c>
      <c r="D515" s="41">
        <f>VLOOKUP($A515,'Allele data'!P$6:T$26,5,TRUE)</f>
        <v>2.3100000000000023</v>
      </c>
      <c r="E515" s="41">
        <f>VLOOKUP($A515,'Allele data'!W$6:AA$25,5,TRUE)</f>
        <v>-10.639999999999986</v>
      </c>
      <c r="F515" s="41">
        <f>VLOOKUP($A515,'Allele data'!AD$6:AJ$22,7,TRUE)</f>
        <v>-1.1610000000000014</v>
      </c>
    </row>
    <row r="516" spans="1:6" ht="12.75">
      <c r="A516" s="41">
        <v>514</v>
      </c>
      <c r="B516" s="41">
        <f>VLOOKUP(A516,'Allele data'!B$6:F$15,5,TRUE)</f>
        <v>-2.259999999999991</v>
      </c>
      <c r="C516" s="41">
        <f>VLOOKUP($A516,'Allele data'!I$6:M$24,5,TRUE)</f>
        <v>1.1100000000000136</v>
      </c>
      <c r="D516" s="41">
        <f>VLOOKUP($A516,'Allele data'!P$6:T$26,5,TRUE)</f>
        <v>2.3100000000000023</v>
      </c>
      <c r="E516" s="41">
        <f>VLOOKUP($A516,'Allele data'!W$6:AA$25,5,TRUE)</f>
        <v>-10.639999999999986</v>
      </c>
      <c r="F516" s="41">
        <f>VLOOKUP($A516,'Allele data'!AD$6:AJ$22,7,TRUE)</f>
        <v>-1.1610000000000014</v>
      </c>
    </row>
    <row r="517" spans="1:6" ht="12.75">
      <c r="A517" s="41">
        <v>515</v>
      </c>
      <c r="B517" s="41">
        <f>VLOOKUP(A517,'Allele data'!B$6:F$15,5,TRUE)</f>
        <v>-2.259999999999991</v>
      </c>
      <c r="C517" s="41">
        <f>VLOOKUP($A517,'Allele data'!I$6:M$24,5,TRUE)</f>
        <v>1.1100000000000136</v>
      </c>
      <c r="D517" s="41">
        <f>VLOOKUP($A517,'Allele data'!P$6:T$26,5,TRUE)</f>
        <v>2.3100000000000023</v>
      </c>
      <c r="E517" s="41">
        <f>VLOOKUP($A517,'Allele data'!W$6:AA$25,5,TRUE)</f>
        <v>-10.639999999999986</v>
      </c>
      <c r="F517" s="41">
        <f>VLOOKUP($A517,'Allele data'!AD$6:AJ$22,7,TRUE)</f>
        <v>-1.1610000000000014</v>
      </c>
    </row>
    <row r="518" spans="1:6" ht="12.75">
      <c r="A518" s="41">
        <v>516</v>
      </c>
      <c r="B518" s="41">
        <f>VLOOKUP(A518,'Allele data'!B$6:F$15,5,TRUE)</f>
        <v>-2.259999999999991</v>
      </c>
      <c r="C518" s="41">
        <f>VLOOKUP($A518,'Allele data'!I$6:M$24,5,TRUE)</f>
        <v>1.1100000000000136</v>
      </c>
      <c r="D518" s="41">
        <f>VLOOKUP($A518,'Allele data'!P$6:T$26,5,TRUE)</f>
        <v>2.3100000000000023</v>
      </c>
      <c r="E518" s="41">
        <f>VLOOKUP($A518,'Allele data'!W$6:AA$25,5,TRUE)</f>
        <v>-10.639999999999986</v>
      </c>
      <c r="F518" s="41">
        <f>VLOOKUP($A518,'Allele data'!AD$6:AJ$22,7,TRUE)</f>
        <v>-1.1610000000000014</v>
      </c>
    </row>
    <row r="519" spans="1:6" ht="12.75">
      <c r="A519" s="41">
        <v>517</v>
      </c>
      <c r="B519" s="41">
        <f>VLOOKUP(A519,'Allele data'!B$6:F$15,5,TRUE)</f>
        <v>-2.259999999999991</v>
      </c>
      <c r="C519" s="41">
        <f>VLOOKUP($A519,'Allele data'!I$6:M$24,5,TRUE)</f>
        <v>1.1100000000000136</v>
      </c>
      <c r="D519" s="41">
        <f>VLOOKUP($A519,'Allele data'!P$6:T$26,5,TRUE)</f>
        <v>2.3100000000000023</v>
      </c>
      <c r="E519" s="41">
        <f>VLOOKUP($A519,'Allele data'!W$6:AA$25,5,TRUE)</f>
        <v>-10.639999999999986</v>
      </c>
      <c r="F519" s="41">
        <f>VLOOKUP($A519,'Allele data'!AD$6:AJ$22,7,TRUE)</f>
        <v>-1.1610000000000014</v>
      </c>
    </row>
    <row r="520" spans="1:6" ht="12.75">
      <c r="A520" s="41">
        <v>518</v>
      </c>
      <c r="B520" s="41">
        <f>VLOOKUP(A520,'Allele data'!B$6:F$15,5,TRUE)</f>
        <v>-2.259999999999991</v>
      </c>
      <c r="C520" s="41">
        <f>VLOOKUP($A520,'Allele data'!I$6:M$24,5,TRUE)</f>
        <v>1.1100000000000136</v>
      </c>
      <c r="D520" s="41">
        <f>VLOOKUP($A520,'Allele data'!P$6:T$26,5,TRUE)</f>
        <v>2.3100000000000023</v>
      </c>
      <c r="E520" s="41">
        <f>VLOOKUP($A520,'Allele data'!W$6:AA$25,5,TRUE)</f>
        <v>-10.639999999999986</v>
      </c>
      <c r="F520" s="41">
        <f>VLOOKUP($A520,'Allele data'!AD$6:AJ$22,7,TRUE)</f>
        <v>-1.1610000000000014</v>
      </c>
    </row>
    <row r="521" spans="1:6" ht="12.75">
      <c r="A521" s="41">
        <v>519</v>
      </c>
      <c r="B521" s="41">
        <f>VLOOKUP(A521,'Allele data'!B$6:F$15,5,TRUE)</f>
        <v>-2.259999999999991</v>
      </c>
      <c r="C521" s="41">
        <f>VLOOKUP($A521,'Allele data'!I$6:M$24,5,TRUE)</f>
        <v>1.1100000000000136</v>
      </c>
      <c r="D521" s="41">
        <f>VLOOKUP($A521,'Allele data'!P$6:T$26,5,TRUE)</f>
        <v>2.3100000000000023</v>
      </c>
      <c r="E521" s="41">
        <f>VLOOKUP($A521,'Allele data'!W$6:AA$25,5,TRUE)</f>
        <v>-10.639999999999986</v>
      </c>
      <c r="F521" s="41">
        <f>VLOOKUP($A521,'Allele data'!AD$6:AJ$22,7,TRUE)</f>
        <v>-2.1660000000000537</v>
      </c>
    </row>
    <row r="522" spans="1:6" ht="12.75">
      <c r="A522" s="41">
        <v>520</v>
      </c>
      <c r="B522" s="41">
        <f>VLOOKUP(A522,'Allele data'!B$6:F$15,5,TRUE)</f>
        <v>-2.259999999999991</v>
      </c>
      <c r="C522" s="41">
        <f>VLOOKUP($A522,'Allele data'!I$6:M$24,5,TRUE)</f>
        <v>1.1100000000000136</v>
      </c>
      <c r="D522" s="41">
        <f>VLOOKUP($A522,'Allele data'!P$6:T$26,5,TRUE)</f>
        <v>2.3100000000000023</v>
      </c>
      <c r="E522" s="41">
        <f>VLOOKUP($A522,'Allele data'!W$6:AA$25,5,TRUE)</f>
        <v>-10.639999999999986</v>
      </c>
      <c r="F522" s="41">
        <f>VLOOKUP($A522,'Allele data'!AD$6:AJ$22,7,TRUE)</f>
        <v>-2.1660000000000537</v>
      </c>
    </row>
    <row r="523" spans="1:6" ht="12.75">
      <c r="A523" s="41">
        <v>521</v>
      </c>
      <c r="B523" s="41">
        <f>VLOOKUP(A523,'Allele data'!B$6:F$15,5,TRUE)</f>
        <v>-2.259999999999991</v>
      </c>
      <c r="C523" s="41">
        <f>VLOOKUP($A523,'Allele data'!I$6:M$24,5,TRUE)</f>
        <v>1.1100000000000136</v>
      </c>
      <c r="D523" s="41">
        <f>VLOOKUP($A523,'Allele data'!P$6:T$26,5,TRUE)</f>
        <v>2.3100000000000023</v>
      </c>
      <c r="E523" s="41">
        <f>VLOOKUP($A523,'Allele data'!W$6:AA$25,5,TRUE)</f>
        <v>-10.639999999999986</v>
      </c>
      <c r="F523" s="41">
        <f>VLOOKUP($A523,'Allele data'!AD$6:AJ$22,7,TRUE)</f>
        <v>-2.1660000000000537</v>
      </c>
    </row>
    <row r="524" spans="1:6" ht="12.75">
      <c r="A524" s="41">
        <v>522</v>
      </c>
      <c r="B524" s="41">
        <f>VLOOKUP(A524,'Allele data'!B$6:F$15,5,TRUE)</f>
        <v>-2.259999999999991</v>
      </c>
      <c r="C524" s="41">
        <f>VLOOKUP($A524,'Allele data'!I$6:M$24,5,TRUE)</f>
        <v>1.1100000000000136</v>
      </c>
      <c r="D524" s="41">
        <f>VLOOKUP($A524,'Allele data'!P$6:T$26,5,TRUE)</f>
        <v>2.3100000000000023</v>
      </c>
      <c r="E524" s="41">
        <f>VLOOKUP($A524,'Allele data'!W$6:AA$25,5,TRUE)</f>
        <v>-10.639999999999986</v>
      </c>
      <c r="F524" s="41">
        <f>VLOOKUP($A524,'Allele data'!AD$6:AJ$22,7,TRUE)</f>
        <v>-2.1660000000000537</v>
      </c>
    </row>
    <row r="525" spans="1:6" ht="12.75">
      <c r="A525" s="41">
        <v>523</v>
      </c>
      <c r="B525" s="41">
        <f>VLOOKUP(A525,'Allele data'!B$6:F$15,5,TRUE)</f>
        <v>-2.259999999999991</v>
      </c>
      <c r="C525" s="41">
        <f>VLOOKUP($A525,'Allele data'!I$6:M$24,5,TRUE)</f>
        <v>1.1100000000000136</v>
      </c>
      <c r="D525" s="41">
        <f>VLOOKUP($A525,'Allele data'!P$6:T$26,5,TRUE)</f>
        <v>2.3100000000000023</v>
      </c>
      <c r="E525" s="41">
        <f>VLOOKUP($A525,'Allele data'!W$6:AA$25,5,TRUE)</f>
        <v>-10.639999999999986</v>
      </c>
      <c r="F525" s="41">
        <f>VLOOKUP($A525,'Allele data'!AD$6:AJ$22,7,TRUE)</f>
        <v>-2.1660000000000537</v>
      </c>
    </row>
    <row r="526" spans="1:6" ht="12.75">
      <c r="A526" s="41">
        <v>524</v>
      </c>
      <c r="B526" s="41">
        <f>VLOOKUP(A526,'Allele data'!B$6:F$15,5,TRUE)</f>
        <v>-2.259999999999991</v>
      </c>
      <c r="C526" s="41">
        <f>VLOOKUP($A526,'Allele data'!I$6:M$24,5,TRUE)</f>
        <v>1.1100000000000136</v>
      </c>
      <c r="D526" s="41">
        <f>VLOOKUP($A526,'Allele data'!P$6:T$26,5,TRUE)</f>
        <v>2.3100000000000023</v>
      </c>
      <c r="E526" s="41">
        <f>VLOOKUP($A526,'Allele data'!W$6:AA$25,5,TRUE)</f>
        <v>-10.639999999999986</v>
      </c>
      <c r="F526" s="41">
        <f>VLOOKUP($A526,'Allele data'!AD$6:AJ$22,7,TRUE)</f>
        <v>-2.1660000000000537</v>
      </c>
    </row>
    <row r="527" spans="1:6" ht="12.75">
      <c r="A527" s="41">
        <v>525</v>
      </c>
      <c r="B527" s="41">
        <f>VLOOKUP(A527,'Allele data'!B$6:F$15,5,TRUE)</f>
        <v>-2.259999999999991</v>
      </c>
      <c r="C527" s="41">
        <f>VLOOKUP($A527,'Allele data'!I$6:M$24,5,TRUE)</f>
        <v>1.1100000000000136</v>
      </c>
      <c r="D527" s="41">
        <f>VLOOKUP($A527,'Allele data'!P$6:T$26,5,TRUE)</f>
        <v>2.3100000000000023</v>
      </c>
      <c r="E527" s="41">
        <f>VLOOKUP($A527,'Allele data'!W$6:AA$25,5,TRUE)</f>
        <v>-10.639999999999986</v>
      </c>
      <c r="F527" s="41">
        <f>VLOOKUP($A527,'Allele data'!AD$6:AJ$22,7,TRUE)</f>
        <v>-2.1660000000000537</v>
      </c>
    </row>
    <row r="528" spans="1:6" ht="12.75">
      <c r="A528" s="41">
        <v>526</v>
      </c>
      <c r="B528" s="41">
        <f>VLOOKUP(A528,'Allele data'!B$6:F$15,5,TRUE)</f>
        <v>-2.259999999999991</v>
      </c>
      <c r="C528" s="41">
        <f>VLOOKUP($A528,'Allele data'!I$6:M$24,5,TRUE)</f>
        <v>1.1100000000000136</v>
      </c>
      <c r="D528" s="41">
        <f>VLOOKUP($A528,'Allele data'!P$6:T$26,5,TRUE)</f>
        <v>2.3100000000000023</v>
      </c>
      <c r="E528" s="41">
        <f>VLOOKUP($A528,'Allele data'!W$6:AA$25,5,TRUE)</f>
        <v>-10.639999999999986</v>
      </c>
      <c r="F528" s="41">
        <f>VLOOKUP($A528,'Allele data'!AD$6:AJ$22,7,TRUE)</f>
        <v>-2.2200000000000273</v>
      </c>
    </row>
    <row r="529" spans="1:6" ht="12.75">
      <c r="A529" s="41">
        <v>527</v>
      </c>
      <c r="B529" s="41">
        <f>VLOOKUP(A529,'Allele data'!B$6:F$15,5,TRUE)</f>
        <v>-2.259999999999991</v>
      </c>
      <c r="C529" s="41">
        <f>VLOOKUP($A529,'Allele data'!I$6:M$24,5,TRUE)</f>
        <v>1.1100000000000136</v>
      </c>
      <c r="D529" s="41">
        <f>VLOOKUP($A529,'Allele data'!P$6:T$26,5,TRUE)</f>
        <v>2.3100000000000023</v>
      </c>
      <c r="E529" s="41">
        <f>VLOOKUP($A529,'Allele data'!W$6:AA$25,5,TRUE)</f>
        <v>-10.639999999999986</v>
      </c>
      <c r="F529" s="41">
        <f>VLOOKUP($A529,'Allele data'!AD$6:AJ$22,7,TRUE)</f>
        <v>-2.2200000000000273</v>
      </c>
    </row>
    <row r="530" spans="1:6" ht="12.75">
      <c r="A530" s="41">
        <v>528</v>
      </c>
      <c r="B530" s="41">
        <f>VLOOKUP(A530,'Allele data'!B$6:F$15,5,TRUE)</f>
        <v>-2.259999999999991</v>
      </c>
      <c r="C530" s="41">
        <f>VLOOKUP($A530,'Allele data'!I$6:M$24,5,TRUE)</f>
        <v>1.1100000000000136</v>
      </c>
      <c r="D530" s="41">
        <f>VLOOKUP($A530,'Allele data'!P$6:T$26,5,TRUE)</f>
        <v>2.3100000000000023</v>
      </c>
      <c r="E530" s="41">
        <f>VLOOKUP($A530,'Allele data'!W$6:AA$25,5,TRUE)</f>
        <v>-10.639999999999986</v>
      </c>
      <c r="F530" s="41">
        <f>VLOOKUP($A530,'Allele data'!AD$6:AJ$22,7,TRUE)</f>
        <v>-2.2200000000000273</v>
      </c>
    </row>
    <row r="531" spans="1:6" ht="12.75">
      <c r="A531" s="41">
        <v>529</v>
      </c>
      <c r="B531" s="41">
        <f>VLOOKUP(A531,'Allele data'!B$6:F$15,5,TRUE)</f>
        <v>-2.259999999999991</v>
      </c>
      <c r="C531" s="41">
        <f>VLOOKUP($A531,'Allele data'!I$6:M$24,5,TRUE)</f>
        <v>1.1100000000000136</v>
      </c>
      <c r="D531" s="41">
        <f>VLOOKUP($A531,'Allele data'!P$6:T$26,5,TRUE)</f>
        <v>2.3100000000000023</v>
      </c>
      <c r="E531" s="41">
        <f>VLOOKUP($A531,'Allele data'!W$6:AA$25,5,TRUE)</f>
        <v>-10.639999999999986</v>
      </c>
      <c r="F531" s="41">
        <f>VLOOKUP($A531,'Allele data'!AD$6:AJ$22,7,TRUE)</f>
        <v>-2.2200000000000273</v>
      </c>
    </row>
    <row r="532" spans="1:6" ht="12.75">
      <c r="A532" s="41">
        <v>530</v>
      </c>
      <c r="B532" s="41">
        <f>VLOOKUP(A532,'Allele data'!B$6:F$15,5,TRUE)</f>
        <v>-2.259999999999991</v>
      </c>
      <c r="C532" s="41">
        <f>VLOOKUP($A532,'Allele data'!I$6:M$24,5,TRUE)</f>
        <v>1.1100000000000136</v>
      </c>
      <c r="D532" s="41">
        <f>VLOOKUP($A532,'Allele data'!P$6:T$26,5,TRUE)</f>
        <v>2.3100000000000023</v>
      </c>
      <c r="E532" s="41">
        <f>VLOOKUP($A532,'Allele data'!W$6:AA$25,5,TRUE)</f>
        <v>-10.639999999999986</v>
      </c>
      <c r="F532" s="41">
        <f>VLOOKUP($A532,'Allele data'!AD$6:AJ$22,7,TRUE)</f>
        <v>-2.2200000000000273</v>
      </c>
    </row>
    <row r="533" spans="1:6" ht="12.75">
      <c r="A533" s="41">
        <v>531</v>
      </c>
      <c r="B533" s="41">
        <f>VLOOKUP(A533,'Allele data'!B$6:F$15,5,TRUE)</f>
        <v>-2.259999999999991</v>
      </c>
      <c r="C533" s="41">
        <f>VLOOKUP($A533,'Allele data'!I$6:M$24,5,TRUE)</f>
        <v>1.1100000000000136</v>
      </c>
      <c r="D533" s="41">
        <f>VLOOKUP($A533,'Allele data'!P$6:T$26,5,TRUE)</f>
        <v>2.3100000000000023</v>
      </c>
      <c r="E533" s="41">
        <f>VLOOKUP($A533,'Allele data'!W$6:AA$25,5,TRUE)</f>
        <v>-10.639999999999986</v>
      </c>
      <c r="F533" s="41">
        <f>VLOOKUP($A533,'Allele data'!AD$6:AJ$22,7,TRUE)</f>
        <v>-2.2200000000000273</v>
      </c>
    </row>
    <row r="534" spans="1:6" ht="12.75">
      <c r="A534" s="41">
        <v>532</v>
      </c>
      <c r="B534" s="41">
        <f>VLOOKUP(A534,'Allele data'!B$6:F$15,5,TRUE)</f>
        <v>-2.259999999999991</v>
      </c>
      <c r="C534" s="41">
        <f>VLOOKUP($A534,'Allele data'!I$6:M$24,5,TRUE)</f>
        <v>1.1100000000000136</v>
      </c>
      <c r="D534" s="41">
        <f>VLOOKUP($A534,'Allele data'!P$6:T$26,5,TRUE)</f>
        <v>2.3100000000000023</v>
      </c>
      <c r="E534" s="41">
        <f>VLOOKUP($A534,'Allele data'!W$6:AA$25,5,TRUE)</f>
        <v>-10.639999999999986</v>
      </c>
      <c r="F534" s="41">
        <f>VLOOKUP($A534,'Allele data'!AD$6:AJ$22,7,TRUE)</f>
        <v>-2.2200000000000273</v>
      </c>
    </row>
    <row r="535" spans="1:6" ht="12.75">
      <c r="A535" s="41">
        <v>533</v>
      </c>
      <c r="B535" s="41">
        <f>VLOOKUP(A535,'Allele data'!B$6:F$15,5,TRUE)</f>
        <v>-2.259999999999991</v>
      </c>
      <c r="C535" s="41">
        <f>VLOOKUP($A535,'Allele data'!I$6:M$24,5,TRUE)</f>
        <v>1.1100000000000136</v>
      </c>
      <c r="D535" s="41">
        <f>VLOOKUP($A535,'Allele data'!P$6:T$26,5,TRUE)</f>
        <v>2.3100000000000023</v>
      </c>
      <c r="E535" s="41">
        <f>VLOOKUP($A535,'Allele data'!W$6:AA$25,5,TRUE)</f>
        <v>-10.639999999999986</v>
      </c>
      <c r="F535" s="41">
        <f>VLOOKUP($A535,'Allele data'!AD$6:AJ$22,7,TRUE)</f>
        <v>-2.2200000000000273</v>
      </c>
    </row>
    <row r="536" spans="1:6" ht="12.75">
      <c r="A536" s="41">
        <v>534</v>
      </c>
      <c r="B536" s="41">
        <f>VLOOKUP(A536,'Allele data'!B$6:F$15,5,TRUE)</f>
        <v>-2.259999999999991</v>
      </c>
      <c r="C536" s="41">
        <f>VLOOKUP($A536,'Allele data'!I$6:M$24,5,TRUE)</f>
        <v>1.1100000000000136</v>
      </c>
      <c r="D536" s="41">
        <f>VLOOKUP($A536,'Allele data'!P$6:T$26,5,TRUE)</f>
        <v>2.3100000000000023</v>
      </c>
      <c r="E536" s="41">
        <f>VLOOKUP($A536,'Allele data'!W$6:AA$25,5,TRUE)</f>
        <v>-10.639999999999986</v>
      </c>
      <c r="F536" s="41">
        <f>VLOOKUP($A536,'Allele data'!AD$6:AJ$22,7,TRUE)</f>
        <v>-2.2200000000000273</v>
      </c>
    </row>
    <row r="537" spans="1:6" ht="12.75">
      <c r="A537" s="41">
        <v>535</v>
      </c>
      <c r="B537" s="41">
        <f>VLOOKUP(A537,'Allele data'!B$6:F$15,5,TRUE)</f>
        <v>-2.259999999999991</v>
      </c>
      <c r="C537" s="41">
        <f>VLOOKUP($A537,'Allele data'!I$6:M$24,5,TRUE)</f>
        <v>1.1100000000000136</v>
      </c>
      <c r="D537" s="41">
        <f>VLOOKUP($A537,'Allele data'!P$6:T$26,5,TRUE)</f>
        <v>2.3100000000000023</v>
      </c>
      <c r="E537" s="41">
        <f>VLOOKUP($A537,'Allele data'!W$6:AA$25,5,TRUE)</f>
        <v>-10.639999999999986</v>
      </c>
      <c r="F537" s="41">
        <f>VLOOKUP($A537,'Allele data'!AD$6:AJ$22,7,TRUE)</f>
        <v>-2.2200000000000273</v>
      </c>
    </row>
    <row r="538" spans="1:6" ht="12.75">
      <c r="A538" s="41">
        <v>536</v>
      </c>
      <c r="B538" s="41">
        <f>VLOOKUP(A538,'Allele data'!B$6:F$15,5,TRUE)</f>
        <v>-2.259999999999991</v>
      </c>
      <c r="C538" s="41">
        <f>VLOOKUP($A538,'Allele data'!I$6:M$24,5,TRUE)</f>
        <v>1.1100000000000136</v>
      </c>
      <c r="D538" s="41">
        <f>VLOOKUP($A538,'Allele data'!P$6:T$26,5,TRUE)</f>
        <v>2.3100000000000023</v>
      </c>
      <c r="E538" s="41">
        <f>VLOOKUP($A538,'Allele data'!W$6:AA$25,5,TRUE)</f>
        <v>-10.639999999999986</v>
      </c>
      <c r="F538" s="41">
        <f>VLOOKUP($A538,'Allele data'!AD$6:AJ$22,7,TRUE)</f>
        <v>-2.2200000000000273</v>
      </c>
    </row>
    <row r="539" spans="1:6" ht="12.75">
      <c r="A539" s="41">
        <v>537</v>
      </c>
      <c r="B539" s="41">
        <f>VLOOKUP(A539,'Allele data'!B$6:F$15,5,TRUE)</f>
        <v>-2.259999999999991</v>
      </c>
      <c r="C539" s="41">
        <f>VLOOKUP($A539,'Allele data'!I$6:M$24,5,TRUE)</f>
        <v>1.1100000000000136</v>
      </c>
      <c r="D539" s="41">
        <f>VLOOKUP($A539,'Allele data'!P$6:T$26,5,TRUE)</f>
        <v>2.3100000000000023</v>
      </c>
      <c r="E539" s="41">
        <f>VLOOKUP($A539,'Allele data'!W$6:AA$25,5,TRUE)</f>
        <v>-10.639999999999986</v>
      </c>
      <c r="F539" s="41">
        <f>VLOOKUP($A539,'Allele data'!AD$6:AJ$22,7,TRUE)</f>
        <v>-2.2200000000000273</v>
      </c>
    </row>
    <row r="540" spans="1:6" ht="12.75">
      <c r="A540" s="41">
        <v>538</v>
      </c>
      <c r="B540" s="41">
        <f>VLOOKUP(A540,'Allele data'!B$6:F$15,5,TRUE)</f>
        <v>-2.259999999999991</v>
      </c>
      <c r="C540" s="41">
        <f>VLOOKUP($A540,'Allele data'!I$6:M$24,5,TRUE)</f>
        <v>1.1100000000000136</v>
      </c>
      <c r="D540" s="41">
        <f>VLOOKUP($A540,'Allele data'!P$6:T$26,5,TRUE)</f>
        <v>2.3100000000000023</v>
      </c>
      <c r="E540" s="41">
        <f>VLOOKUP($A540,'Allele data'!W$6:AA$25,5,TRUE)</f>
        <v>-10.639999999999986</v>
      </c>
      <c r="F540" s="41">
        <f>VLOOKUP($A540,'Allele data'!AD$6:AJ$22,7,TRUE)</f>
        <v>-2.2200000000000273</v>
      </c>
    </row>
    <row r="541" spans="1:6" ht="12.75">
      <c r="A541" s="41">
        <v>539</v>
      </c>
      <c r="B541" s="41">
        <f>VLOOKUP(A541,'Allele data'!B$6:F$15,5,TRUE)</f>
        <v>-2.259999999999991</v>
      </c>
      <c r="C541" s="41">
        <f>VLOOKUP($A541,'Allele data'!I$6:M$24,5,TRUE)</f>
        <v>1.1100000000000136</v>
      </c>
      <c r="D541" s="41">
        <f>VLOOKUP($A541,'Allele data'!P$6:T$26,5,TRUE)</f>
        <v>2.3100000000000023</v>
      </c>
      <c r="E541" s="41">
        <f>VLOOKUP($A541,'Allele data'!W$6:AA$25,5,TRUE)</f>
        <v>-10.639999999999986</v>
      </c>
      <c r="F541" s="41">
        <f>VLOOKUP($A541,'Allele data'!AD$6:AJ$22,7,TRUE)</f>
        <v>-2.2200000000000273</v>
      </c>
    </row>
    <row r="542" spans="1:6" ht="12.75">
      <c r="A542" s="41">
        <v>540</v>
      </c>
      <c r="B542" s="41">
        <f>VLOOKUP(A542,'Allele data'!B$6:F$15,5,TRUE)</f>
        <v>-2.259999999999991</v>
      </c>
      <c r="C542" s="41">
        <f>VLOOKUP($A542,'Allele data'!I$6:M$24,5,TRUE)</f>
        <v>1.1100000000000136</v>
      </c>
      <c r="D542" s="41">
        <f>VLOOKUP($A542,'Allele data'!P$6:T$26,5,TRUE)</f>
        <v>2.3100000000000023</v>
      </c>
      <c r="E542" s="41">
        <f>VLOOKUP($A542,'Allele data'!W$6:AA$25,5,TRUE)</f>
        <v>-10.639999999999986</v>
      </c>
      <c r="F542" s="41">
        <f>VLOOKUP($A542,'Allele data'!AD$6:AJ$22,7,TRUE)</f>
        <v>-2.2200000000000273</v>
      </c>
    </row>
    <row r="543" spans="1:6" ht="12.75">
      <c r="A543" s="41">
        <v>541</v>
      </c>
      <c r="B543" s="41">
        <f>VLOOKUP(A543,'Allele data'!B$6:F$15,5,TRUE)</f>
        <v>-2.259999999999991</v>
      </c>
      <c r="C543" s="41">
        <f>VLOOKUP($A543,'Allele data'!I$6:M$24,5,TRUE)</f>
        <v>1.1100000000000136</v>
      </c>
      <c r="D543" s="41">
        <f>VLOOKUP($A543,'Allele data'!P$6:T$26,5,TRUE)</f>
        <v>2.3100000000000023</v>
      </c>
      <c r="E543" s="41">
        <f>VLOOKUP($A543,'Allele data'!W$6:AA$25,5,TRUE)</f>
        <v>-10.639999999999986</v>
      </c>
      <c r="F543" s="41">
        <f>VLOOKUP($A543,'Allele data'!AD$6:AJ$22,7,TRUE)</f>
        <v>-2.2200000000000273</v>
      </c>
    </row>
    <row r="544" spans="1:6" ht="12.75">
      <c r="A544" s="41">
        <v>542</v>
      </c>
      <c r="B544" s="41">
        <f>VLOOKUP(A544,'Allele data'!B$6:F$15,5,TRUE)</f>
        <v>-2.259999999999991</v>
      </c>
      <c r="C544" s="41">
        <f>VLOOKUP($A544,'Allele data'!I$6:M$24,5,TRUE)</f>
        <v>1.1100000000000136</v>
      </c>
      <c r="D544" s="41">
        <f>VLOOKUP($A544,'Allele data'!P$6:T$26,5,TRUE)</f>
        <v>2.3100000000000023</v>
      </c>
      <c r="E544" s="41">
        <f>VLOOKUP($A544,'Allele data'!W$6:AA$25,5,TRUE)</f>
        <v>-10.639999999999986</v>
      </c>
      <c r="F544" s="41">
        <f>VLOOKUP($A544,'Allele data'!AD$6:AJ$22,7,TRUE)</f>
        <v>-2.2200000000000273</v>
      </c>
    </row>
    <row r="545" spans="1:6" ht="12.75">
      <c r="A545" s="41">
        <v>543</v>
      </c>
      <c r="B545" s="41">
        <f>VLOOKUP(A545,'Allele data'!B$6:F$15,5,TRUE)</f>
        <v>-2.259999999999991</v>
      </c>
      <c r="C545" s="41">
        <f>VLOOKUP($A545,'Allele data'!I$6:M$24,5,TRUE)</f>
        <v>1.1100000000000136</v>
      </c>
      <c r="D545" s="41">
        <f>VLOOKUP($A545,'Allele data'!P$6:T$26,5,TRUE)</f>
        <v>2.3100000000000023</v>
      </c>
      <c r="E545" s="41">
        <f>VLOOKUP($A545,'Allele data'!W$6:AA$25,5,TRUE)</f>
        <v>-10.639999999999986</v>
      </c>
      <c r="F545" s="41">
        <f>VLOOKUP($A545,'Allele data'!AD$6:AJ$22,7,TRUE)</f>
        <v>-2.2200000000000273</v>
      </c>
    </row>
    <row r="546" spans="1:6" ht="12.75">
      <c r="A546" s="41">
        <v>544</v>
      </c>
      <c r="B546" s="41">
        <f>VLOOKUP(A546,'Allele data'!B$6:F$15,5,TRUE)</f>
        <v>-2.259999999999991</v>
      </c>
      <c r="C546" s="41">
        <f>VLOOKUP($A546,'Allele data'!I$6:M$24,5,TRUE)</f>
        <v>1.1100000000000136</v>
      </c>
      <c r="D546" s="41">
        <f>VLOOKUP($A546,'Allele data'!P$6:T$26,5,TRUE)</f>
        <v>2.3100000000000023</v>
      </c>
      <c r="E546" s="41">
        <f>VLOOKUP($A546,'Allele data'!W$6:AA$25,5,TRUE)</f>
        <v>-10.639999999999986</v>
      </c>
      <c r="F546" s="41">
        <f>VLOOKUP($A546,'Allele data'!AD$6:AJ$22,7,TRUE)</f>
        <v>-2.2200000000000273</v>
      </c>
    </row>
    <row r="547" spans="1:6" ht="12.75">
      <c r="A547" s="41">
        <v>545</v>
      </c>
      <c r="B547" s="41">
        <f>VLOOKUP(A547,'Allele data'!B$6:F$15,5,TRUE)</f>
        <v>-2.259999999999991</v>
      </c>
      <c r="C547" s="41">
        <f>VLOOKUP($A547,'Allele data'!I$6:M$24,5,TRUE)</f>
        <v>1.1100000000000136</v>
      </c>
      <c r="D547" s="41">
        <f>VLOOKUP($A547,'Allele data'!P$6:T$26,5,TRUE)</f>
        <v>2.3100000000000023</v>
      </c>
      <c r="E547" s="41">
        <f>VLOOKUP($A547,'Allele data'!W$6:AA$25,5,TRUE)</f>
        <v>-10.639999999999986</v>
      </c>
      <c r="F547" s="41">
        <f>VLOOKUP($A547,'Allele data'!AD$6:AJ$22,7,TRUE)</f>
        <v>-2.2200000000000273</v>
      </c>
    </row>
    <row r="548" spans="1:6" ht="12.75">
      <c r="A548" s="41">
        <v>546</v>
      </c>
      <c r="B548" s="41">
        <f>VLOOKUP(A548,'Allele data'!B$6:F$15,5,TRUE)</f>
        <v>-2.259999999999991</v>
      </c>
      <c r="C548" s="41">
        <f>VLOOKUP($A548,'Allele data'!I$6:M$24,5,TRUE)</f>
        <v>1.1100000000000136</v>
      </c>
      <c r="D548" s="41">
        <f>VLOOKUP($A548,'Allele data'!P$6:T$26,5,TRUE)</f>
        <v>2.3100000000000023</v>
      </c>
      <c r="E548" s="41">
        <f>VLOOKUP($A548,'Allele data'!W$6:AA$25,5,TRUE)</f>
        <v>-10.639999999999986</v>
      </c>
      <c r="F548" s="41">
        <f>VLOOKUP($A548,'Allele data'!AD$6:AJ$22,7,TRUE)</f>
        <v>-2.2200000000000273</v>
      </c>
    </row>
    <row r="549" spans="1:6" ht="12.75">
      <c r="A549" s="41">
        <v>547</v>
      </c>
      <c r="B549" s="41">
        <f>VLOOKUP(A549,'Allele data'!B$6:F$15,5,TRUE)</f>
        <v>-2.259999999999991</v>
      </c>
      <c r="C549" s="41">
        <f>VLOOKUP($A549,'Allele data'!I$6:M$24,5,TRUE)</f>
        <v>1.1100000000000136</v>
      </c>
      <c r="D549" s="41">
        <f>VLOOKUP($A549,'Allele data'!P$6:T$26,5,TRUE)</f>
        <v>2.3100000000000023</v>
      </c>
      <c r="E549" s="41">
        <f>VLOOKUP($A549,'Allele data'!W$6:AA$25,5,TRUE)</f>
        <v>-10.639999999999986</v>
      </c>
      <c r="F549" s="41">
        <f>VLOOKUP($A549,'Allele data'!AD$6:AJ$22,7,TRUE)</f>
        <v>-2.2200000000000273</v>
      </c>
    </row>
    <row r="550" spans="1:6" ht="12.75">
      <c r="A550" s="41">
        <v>548</v>
      </c>
      <c r="B550" s="41">
        <f>VLOOKUP(A550,'Allele data'!B$6:F$15,5,TRUE)</f>
        <v>-2.259999999999991</v>
      </c>
      <c r="C550" s="41">
        <f>VLOOKUP($A550,'Allele data'!I$6:M$24,5,TRUE)</f>
        <v>1.1100000000000136</v>
      </c>
      <c r="D550" s="41">
        <f>VLOOKUP($A550,'Allele data'!P$6:T$26,5,TRUE)</f>
        <v>2.3100000000000023</v>
      </c>
      <c r="E550" s="41">
        <f>VLOOKUP($A550,'Allele data'!W$6:AA$25,5,TRUE)</f>
        <v>-10.639999999999986</v>
      </c>
      <c r="F550" s="41">
        <f>VLOOKUP($A550,'Allele data'!AD$6:AJ$22,7,TRUE)</f>
        <v>-2.2200000000000273</v>
      </c>
    </row>
    <row r="551" spans="1:6" ht="12.75">
      <c r="A551" s="41">
        <v>549</v>
      </c>
      <c r="B551" s="41">
        <f>VLOOKUP(A551,'Allele data'!B$6:F$15,5,TRUE)</f>
        <v>-2.259999999999991</v>
      </c>
      <c r="C551" s="41">
        <f>VLOOKUP($A551,'Allele data'!I$6:M$24,5,TRUE)</f>
        <v>1.1100000000000136</v>
      </c>
      <c r="D551" s="41">
        <f>VLOOKUP($A551,'Allele data'!P$6:T$26,5,TRUE)</f>
        <v>2.3100000000000023</v>
      </c>
      <c r="E551" s="41">
        <f>VLOOKUP($A551,'Allele data'!W$6:AA$25,5,TRUE)</f>
        <v>-10.639999999999986</v>
      </c>
      <c r="F551" s="41">
        <f>VLOOKUP($A551,'Allele data'!AD$6:AJ$22,7,TRUE)</f>
        <v>-2.2200000000000273</v>
      </c>
    </row>
    <row r="552" spans="1:6" ht="12.75">
      <c r="A552" s="41">
        <v>550</v>
      </c>
      <c r="B552" s="41">
        <f>VLOOKUP(A552,'Allele data'!B$6:F$15,5,TRUE)</f>
        <v>-2.259999999999991</v>
      </c>
      <c r="C552" s="41">
        <f>VLOOKUP($A552,'Allele data'!I$6:M$24,5,TRUE)</f>
        <v>1.1100000000000136</v>
      </c>
      <c r="D552" s="41">
        <f>VLOOKUP($A552,'Allele data'!P$6:T$26,5,TRUE)</f>
        <v>2.3100000000000023</v>
      </c>
      <c r="E552" s="41">
        <f>VLOOKUP($A552,'Allele data'!W$6:AA$25,5,TRUE)</f>
        <v>-10.639999999999986</v>
      </c>
      <c r="F552" s="41">
        <f>VLOOKUP($A552,'Allele data'!AD$6:AJ$22,7,TRUE)</f>
        <v>-2.2200000000000273</v>
      </c>
    </row>
    <row r="553" spans="1:6" ht="12.75">
      <c r="A553" s="41">
        <v>551</v>
      </c>
      <c r="B553" s="41">
        <f>VLOOKUP(A553,'Allele data'!B$6:F$15,5,TRUE)</f>
        <v>-2.259999999999991</v>
      </c>
      <c r="C553" s="41">
        <f>VLOOKUP($A553,'Allele data'!I$6:M$24,5,TRUE)</f>
        <v>1.1100000000000136</v>
      </c>
      <c r="D553" s="41">
        <f>VLOOKUP($A553,'Allele data'!P$6:T$26,5,TRUE)</f>
        <v>2.3100000000000023</v>
      </c>
      <c r="E553" s="41">
        <f>VLOOKUP($A553,'Allele data'!W$6:AA$25,5,TRUE)</f>
        <v>-10.639999999999986</v>
      </c>
      <c r="F553" s="41">
        <f>VLOOKUP($A553,'Allele data'!AD$6:AJ$22,7,TRUE)</f>
        <v>-2.2200000000000273</v>
      </c>
    </row>
    <row r="554" spans="1:6" ht="12.75">
      <c r="A554" s="41">
        <v>552</v>
      </c>
      <c r="B554" s="41">
        <f>VLOOKUP(A554,'Allele data'!B$6:F$15,5,TRUE)</f>
        <v>-2.259999999999991</v>
      </c>
      <c r="C554" s="41">
        <f>VLOOKUP($A554,'Allele data'!I$6:M$24,5,TRUE)</f>
        <v>1.1100000000000136</v>
      </c>
      <c r="D554" s="41">
        <f>VLOOKUP($A554,'Allele data'!P$6:T$26,5,TRUE)</f>
        <v>2.3100000000000023</v>
      </c>
      <c r="E554" s="41">
        <f>VLOOKUP($A554,'Allele data'!W$6:AA$25,5,TRUE)</f>
        <v>-10.639999999999986</v>
      </c>
      <c r="F554" s="41">
        <f>VLOOKUP($A554,'Allele data'!AD$6:AJ$22,7,TRUE)</f>
        <v>-1.3549999999999613</v>
      </c>
    </row>
    <row r="555" spans="1:6" ht="12.75">
      <c r="A555" s="41">
        <v>553</v>
      </c>
      <c r="B555" s="41">
        <f>VLOOKUP(A555,'Allele data'!B$6:F$15,5,TRUE)</f>
        <v>-2.259999999999991</v>
      </c>
      <c r="C555" s="41">
        <f>VLOOKUP($A555,'Allele data'!I$6:M$24,5,TRUE)</f>
        <v>1.1100000000000136</v>
      </c>
      <c r="D555" s="41">
        <f>VLOOKUP($A555,'Allele data'!P$6:T$26,5,TRUE)</f>
        <v>2.3100000000000023</v>
      </c>
      <c r="E555" s="41">
        <f>VLOOKUP($A555,'Allele data'!W$6:AA$25,5,TRUE)</f>
        <v>-10.639999999999986</v>
      </c>
      <c r="F555" s="41">
        <f>VLOOKUP($A555,'Allele data'!AD$6:AJ$22,7,TRUE)</f>
        <v>-1.3549999999999613</v>
      </c>
    </row>
    <row r="556" spans="1:6" ht="12.75">
      <c r="A556" s="41">
        <v>554</v>
      </c>
      <c r="B556" s="41">
        <f>VLOOKUP(A556,'Allele data'!B$6:F$15,5,TRUE)</f>
        <v>-2.259999999999991</v>
      </c>
      <c r="C556" s="41">
        <f>VLOOKUP($A556,'Allele data'!I$6:M$24,5,TRUE)</f>
        <v>1.1100000000000136</v>
      </c>
      <c r="D556" s="41">
        <f>VLOOKUP($A556,'Allele data'!P$6:T$26,5,TRUE)</f>
        <v>2.3100000000000023</v>
      </c>
      <c r="E556" s="41">
        <f>VLOOKUP($A556,'Allele data'!W$6:AA$25,5,TRUE)</f>
        <v>-10.639999999999986</v>
      </c>
      <c r="F556" s="41">
        <f>VLOOKUP($A556,'Allele data'!AD$6:AJ$22,7,TRUE)</f>
        <v>-1.3549999999999613</v>
      </c>
    </row>
    <row r="557" spans="1:6" ht="12.75">
      <c r="A557" s="41">
        <v>555</v>
      </c>
      <c r="B557" s="41">
        <f>VLOOKUP(A557,'Allele data'!B$6:F$15,5,TRUE)</f>
        <v>-2.259999999999991</v>
      </c>
      <c r="C557" s="41">
        <f>VLOOKUP($A557,'Allele data'!I$6:M$24,5,TRUE)</f>
        <v>1.1100000000000136</v>
      </c>
      <c r="D557" s="41">
        <f>VLOOKUP($A557,'Allele data'!P$6:T$26,5,TRUE)</f>
        <v>2.3100000000000023</v>
      </c>
      <c r="E557" s="41">
        <f>VLOOKUP($A557,'Allele data'!W$6:AA$25,5,TRUE)</f>
        <v>-10.639999999999986</v>
      </c>
      <c r="F557" s="41">
        <f>VLOOKUP($A557,'Allele data'!AD$6:AJ$22,7,TRUE)</f>
        <v>-1.3549999999999613</v>
      </c>
    </row>
    <row r="558" spans="1:6" ht="12.75">
      <c r="A558" s="41">
        <v>556</v>
      </c>
      <c r="B558" s="41">
        <f>VLOOKUP(A558,'Allele data'!B$6:F$15,5,TRUE)</f>
        <v>-2.259999999999991</v>
      </c>
      <c r="C558" s="41">
        <f>VLOOKUP($A558,'Allele data'!I$6:M$24,5,TRUE)</f>
        <v>1.1100000000000136</v>
      </c>
      <c r="D558" s="41">
        <f>VLOOKUP($A558,'Allele data'!P$6:T$26,5,TRUE)</f>
        <v>2.3100000000000023</v>
      </c>
      <c r="E558" s="41">
        <f>VLOOKUP($A558,'Allele data'!W$6:AA$25,5,TRUE)</f>
        <v>-10.639999999999986</v>
      </c>
      <c r="F558" s="41">
        <f>VLOOKUP($A558,'Allele data'!AD$6:AJ$22,7,TRUE)</f>
        <v>-1.3549999999999613</v>
      </c>
    </row>
    <row r="559" spans="1:6" ht="12.75">
      <c r="A559" s="41">
        <v>557</v>
      </c>
      <c r="B559" s="41">
        <f>VLOOKUP(A559,'Allele data'!B$6:F$15,5,TRUE)</f>
        <v>-2.259999999999991</v>
      </c>
      <c r="C559" s="41">
        <f>VLOOKUP($A559,'Allele data'!I$6:M$24,5,TRUE)</f>
        <v>1.1100000000000136</v>
      </c>
      <c r="D559" s="41">
        <f>VLOOKUP($A559,'Allele data'!P$6:T$26,5,TRUE)</f>
        <v>2.3100000000000023</v>
      </c>
      <c r="E559" s="41">
        <f>VLOOKUP($A559,'Allele data'!W$6:AA$25,5,TRUE)</f>
        <v>-10.639999999999986</v>
      </c>
      <c r="F559" s="41">
        <f>VLOOKUP($A559,'Allele data'!AD$6:AJ$22,7,TRUE)</f>
        <v>-1.3549999999999613</v>
      </c>
    </row>
    <row r="560" spans="1:6" ht="12.75">
      <c r="A560" s="41">
        <v>558</v>
      </c>
      <c r="B560" s="41">
        <f>VLOOKUP(A560,'Allele data'!B$6:F$15,5,TRUE)</f>
        <v>-2.259999999999991</v>
      </c>
      <c r="C560" s="41">
        <f>VLOOKUP($A560,'Allele data'!I$6:M$24,5,TRUE)</f>
        <v>1.1100000000000136</v>
      </c>
      <c r="D560" s="41">
        <f>VLOOKUP($A560,'Allele data'!P$6:T$26,5,TRUE)</f>
        <v>2.3100000000000023</v>
      </c>
      <c r="E560" s="41">
        <f>VLOOKUP($A560,'Allele data'!W$6:AA$25,5,TRUE)</f>
        <v>-10.639999999999986</v>
      </c>
      <c r="F560" s="41">
        <f>VLOOKUP($A560,'Allele data'!AD$6:AJ$22,7,TRUE)</f>
        <v>-1.3549999999999613</v>
      </c>
    </row>
    <row r="561" spans="1:6" ht="12.75">
      <c r="A561" s="41">
        <v>559</v>
      </c>
      <c r="B561" s="41">
        <f>VLOOKUP(A561,'Allele data'!B$6:F$15,5,TRUE)</f>
        <v>-2.259999999999991</v>
      </c>
      <c r="C561" s="41">
        <f>VLOOKUP($A561,'Allele data'!I$6:M$24,5,TRUE)</f>
        <v>1.1100000000000136</v>
      </c>
      <c r="D561" s="41">
        <f>VLOOKUP($A561,'Allele data'!P$6:T$26,5,TRUE)</f>
        <v>2.3100000000000023</v>
      </c>
      <c r="E561" s="41">
        <f>VLOOKUP($A561,'Allele data'!W$6:AA$25,5,TRUE)</f>
        <v>-10.639999999999986</v>
      </c>
      <c r="F561" s="41">
        <f>VLOOKUP($A561,'Allele data'!AD$6:AJ$22,7,TRUE)</f>
        <v>-1.3549999999999613</v>
      </c>
    </row>
    <row r="562" spans="1:6" ht="12.75">
      <c r="A562" s="41">
        <v>560</v>
      </c>
      <c r="B562" s="41">
        <f>VLOOKUP(A562,'Allele data'!B$6:F$15,5,TRUE)</f>
        <v>-2.259999999999991</v>
      </c>
      <c r="C562" s="41">
        <f>VLOOKUP($A562,'Allele data'!I$6:M$24,5,TRUE)</f>
        <v>1.1100000000000136</v>
      </c>
      <c r="D562" s="41">
        <f>VLOOKUP($A562,'Allele data'!P$6:T$26,5,TRUE)</f>
        <v>2.3100000000000023</v>
      </c>
      <c r="E562" s="41">
        <f>VLOOKUP($A562,'Allele data'!W$6:AA$25,5,TRUE)</f>
        <v>-10.639999999999986</v>
      </c>
      <c r="F562" s="41">
        <f>VLOOKUP($A562,'Allele data'!AD$6:AJ$22,7,TRUE)</f>
        <v>-1.3549999999999613</v>
      </c>
    </row>
    <row r="563" spans="1:6" ht="12.75">
      <c r="A563" s="41">
        <v>561</v>
      </c>
      <c r="B563" s="41">
        <f>VLOOKUP(A563,'Allele data'!B$6:F$15,5,TRUE)</f>
        <v>-2.259999999999991</v>
      </c>
      <c r="C563" s="41">
        <f>VLOOKUP($A563,'Allele data'!I$6:M$24,5,TRUE)</f>
        <v>1.1100000000000136</v>
      </c>
      <c r="D563" s="41">
        <f>VLOOKUP($A563,'Allele data'!P$6:T$26,5,TRUE)</f>
        <v>2.3100000000000023</v>
      </c>
      <c r="E563" s="41">
        <f>VLOOKUP($A563,'Allele data'!W$6:AA$25,5,TRUE)</f>
        <v>-10.639999999999986</v>
      </c>
      <c r="F563" s="41">
        <f>VLOOKUP($A563,'Allele data'!AD$6:AJ$22,7,TRUE)</f>
        <v>-1.3549999999999613</v>
      </c>
    </row>
    <row r="564" spans="1:6" ht="12.75">
      <c r="A564" s="41">
        <v>562</v>
      </c>
      <c r="B564" s="41">
        <f>VLOOKUP(A564,'Allele data'!B$6:F$15,5,TRUE)</f>
        <v>-2.259999999999991</v>
      </c>
      <c r="C564" s="41">
        <f>VLOOKUP($A564,'Allele data'!I$6:M$24,5,TRUE)</f>
        <v>1.1100000000000136</v>
      </c>
      <c r="D564" s="41">
        <f>VLOOKUP($A564,'Allele data'!P$6:T$26,5,TRUE)</f>
        <v>2.3100000000000023</v>
      </c>
      <c r="E564" s="41">
        <f>VLOOKUP($A564,'Allele data'!W$6:AA$25,5,TRUE)</f>
        <v>-10.639999999999986</v>
      </c>
      <c r="F564" s="41">
        <f>VLOOKUP($A564,'Allele data'!AD$6:AJ$22,7,TRUE)</f>
        <v>-1.3549999999999613</v>
      </c>
    </row>
    <row r="565" spans="1:6" ht="12.75">
      <c r="A565" s="41">
        <v>563</v>
      </c>
      <c r="B565" s="41">
        <f>VLOOKUP(A565,'Allele data'!B$6:F$15,5,TRUE)</f>
        <v>-2.259999999999991</v>
      </c>
      <c r="C565" s="41">
        <f>VLOOKUP($A565,'Allele data'!I$6:M$24,5,TRUE)</f>
        <v>1.1100000000000136</v>
      </c>
      <c r="D565" s="41">
        <f>VLOOKUP($A565,'Allele data'!P$6:T$26,5,TRUE)</f>
        <v>2.3100000000000023</v>
      </c>
      <c r="E565" s="41">
        <f>VLOOKUP($A565,'Allele data'!W$6:AA$25,5,TRUE)</f>
        <v>-10.639999999999986</v>
      </c>
      <c r="F565" s="41">
        <f>VLOOKUP($A565,'Allele data'!AD$6:AJ$22,7,TRUE)</f>
        <v>-1.3549999999999613</v>
      </c>
    </row>
    <row r="566" spans="1:6" ht="12.75">
      <c r="A566" s="41">
        <v>564</v>
      </c>
      <c r="B566" s="41">
        <f>VLOOKUP(A566,'Allele data'!B$6:F$15,5,TRUE)</f>
        <v>-2.259999999999991</v>
      </c>
      <c r="C566" s="41">
        <f>VLOOKUP($A566,'Allele data'!I$6:M$24,5,TRUE)</f>
        <v>1.1100000000000136</v>
      </c>
      <c r="D566" s="41">
        <f>VLOOKUP($A566,'Allele data'!P$6:T$26,5,TRUE)</f>
        <v>2.3100000000000023</v>
      </c>
      <c r="E566" s="41">
        <f>VLOOKUP($A566,'Allele data'!W$6:AA$25,5,TRUE)</f>
        <v>-10.639999999999986</v>
      </c>
      <c r="F566" s="41">
        <f>VLOOKUP($A566,'Allele data'!AD$6:AJ$22,7,TRUE)</f>
        <v>-1.3549999999999613</v>
      </c>
    </row>
    <row r="567" spans="1:6" ht="12.75">
      <c r="A567" s="41">
        <v>565</v>
      </c>
      <c r="B567" s="41">
        <f>VLOOKUP(A567,'Allele data'!B$6:F$15,5,TRUE)</f>
        <v>-2.259999999999991</v>
      </c>
      <c r="C567" s="41">
        <f>VLOOKUP($A567,'Allele data'!I$6:M$24,5,TRUE)</f>
        <v>1.1100000000000136</v>
      </c>
      <c r="D567" s="41">
        <f>VLOOKUP($A567,'Allele data'!P$6:T$26,5,TRUE)</f>
        <v>2.3100000000000023</v>
      </c>
      <c r="E567" s="41">
        <f>VLOOKUP($A567,'Allele data'!W$6:AA$25,5,TRUE)</f>
        <v>-10.639999999999986</v>
      </c>
      <c r="F567" s="41">
        <f>VLOOKUP($A567,'Allele data'!AD$6:AJ$22,7,TRUE)</f>
        <v>-1.3549999999999613</v>
      </c>
    </row>
    <row r="568" spans="1:6" ht="12.75">
      <c r="A568" s="41">
        <v>566</v>
      </c>
      <c r="B568" s="41">
        <f>VLOOKUP(A568,'Allele data'!B$6:F$15,5,TRUE)</f>
        <v>-2.259999999999991</v>
      </c>
      <c r="C568" s="41">
        <f>VLOOKUP($A568,'Allele data'!I$6:M$24,5,TRUE)</f>
        <v>1.1100000000000136</v>
      </c>
      <c r="D568" s="41">
        <f>VLOOKUP($A568,'Allele data'!P$6:T$26,5,TRUE)</f>
        <v>2.3100000000000023</v>
      </c>
      <c r="E568" s="41">
        <f>VLOOKUP($A568,'Allele data'!W$6:AA$25,5,TRUE)</f>
        <v>-10.639999999999986</v>
      </c>
      <c r="F568" s="41">
        <f>VLOOKUP($A568,'Allele data'!AD$6:AJ$22,7,TRUE)</f>
        <v>-1.3549999999999613</v>
      </c>
    </row>
    <row r="569" spans="1:6" ht="12.75">
      <c r="A569" s="41">
        <v>567</v>
      </c>
      <c r="B569" s="41">
        <f>VLOOKUP(A569,'Allele data'!B$6:F$15,5,TRUE)</f>
        <v>-2.259999999999991</v>
      </c>
      <c r="C569" s="41">
        <f>VLOOKUP($A569,'Allele data'!I$6:M$24,5,TRUE)</f>
        <v>1.1100000000000136</v>
      </c>
      <c r="D569" s="41">
        <f>VLOOKUP($A569,'Allele data'!P$6:T$26,5,TRUE)</f>
        <v>2.3100000000000023</v>
      </c>
      <c r="E569" s="41">
        <f>VLOOKUP($A569,'Allele data'!W$6:AA$25,5,TRUE)</f>
        <v>-10.639999999999986</v>
      </c>
      <c r="F569" s="41">
        <f>VLOOKUP($A569,'Allele data'!AD$6:AJ$22,7,TRUE)</f>
        <v>-1.3549999999999613</v>
      </c>
    </row>
    <row r="570" spans="1:6" ht="12.75">
      <c r="A570" s="41">
        <v>568</v>
      </c>
      <c r="B570" s="41">
        <f>VLOOKUP(A570,'Allele data'!B$6:F$15,5,TRUE)</f>
        <v>-2.259999999999991</v>
      </c>
      <c r="C570" s="41">
        <f>VLOOKUP($A570,'Allele data'!I$6:M$24,5,TRUE)</f>
        <v>1.1100000000000136</v>
      </c>
      <c r="D570" s="41">
        <f>VLOOKUP($A570,'Allele data'!P$6:T$26,5,TRUE)</f>
        <v>2.3100000000000023</v>
      </c>
      <c r="E570" s="41">
        <f>VLOOKUP($A570,'Allele data'!W$6:AA$25,5,TRUE)</f>
        <v>-10.639999999999986</v>
      </c>
      <c r="F570" s="41">
        <f>VLOOKUP($A570,'Allele data'!AD$6:AJ$22,7,TRUE)</f>
        <v>-1.3549999999999613</v>
      </c>
    </row>
    <row r="571" spans="1:6" ht="12.75">
      <c r="A571" s="41">
        <v>569</v>
      </c>
      <c r="B571" s="41">
        <f>VLOOKUP(A571,'Allele data'!B$6:F$15,5,TRUE)</f>
        <v>-2.259999999999991</v>
      </c>
      <c r="C571" s="41">
        <f>VLOOKUP($A571,'Allele data'!I$6:M$24,5,TRUE)</f>
        <v>1.1100000000000136</v>
      </c>
      <c r="D571" s="41">
        <f>VLOOKUP($A571,'Allele data'!P$6:T$26,5,TRUE)</f>
        <v>2.3100000000000023</v>
      </c>
      <c r="E571" s="41">
        <f>VLOOKUP($A571,'Allele data'!W$6:AA$25,5,TRUE)</f>
        <v>-10.639999999999986</v>
      </c>
      <c r="F571" s="41">
        <f>VLOOKUP($A571,'Allele data'!AD$6:AJ$22,7,TRUE)</f>
        <v>-1.3549999999999613</v>
      </c>
    </row>
    <row r="572" spans="1:6" ht="12.75">
      <c r="A572" s="41">
        <v>570</v>
      </c>
      <c r="B572" s="41">
        <f>VLOOKUP(A572,'Allele data'!B$6:F$15,5,TRUE)</f>
        <v>-2.259999999999991</v>
      </c>
      <c r="C572" s="41">
        <f>VLOOKUP($A572,'Allele data'!I$6:M$24,5,TRUE)</f>
        <v>1.1100000000000136</v>
      </c>
      <c r="D572" s="41">
        <f>VLOOKUP($A572,'Allele data'!P$6:T$26,5,TRUE)</f>
        <v>2.3100000000000023</v>
      </c>
      <c r="E572" s="41">
        <f>VLOOKUP($A572,'Allele data'!W$6:AA$25,5,TRUE)</f>
        <v>-10.639999999999986</v>
      </c>
      <c r="F572" s="41">
        <f>VLOOKUP($A572,'Allele data'!AD$6:AJ$22,7,TRUE)</f>
        <v>-1.3549999999999613</v>
      </c>
    </row>
    <row r="573" spans="1:6" ht="12.75">
      <c r="A573" s="41">
        <v>571</v>
      </c>
      <c r="B573" s="41">
        <f>VLOOKUP(A573,'Allele data'!B$6:F$15,5,TRUE)</f>
        <v>-2.259999999999991</v>
      </c>
      <c r="C573" s="41">
        <f>VLOOKUP($A573,'Allele data'!I$6:M$24,5,TRUE)</f>
        <v>1.1100000000000136</v>
      </c>
      <c r="D573" s="41">
        <f>VLOOKUP($A573,'Allele data'!P$6:T$26,5,TRUE)</f>
        <v>2.3100000000000023</v>
      </c>
      <c r="E573" s="41">
        <f>VLOOKUP($A573,'Allele data'!W$6:AA$25,5,TRUE)</f>
        <v>-10.639999999999986</v>
      </c>
      <c r="F573" s="41">
        <f>VLOOKUP($A573,'Allele data'!AD$6:AJ$22,7,TRUE)</f>
        <v>-1.3549999999999613</v>
      </c>
    </row>
    <row r="574" spans="1:6" ht="12.75">
      <c r="A574" s="41">
        <v>572</v>
      </c>
      <c r="B574" s="41">
        <f>VLOOKUP(A574,'Allele data'!B$6:F$15,5,TRUE)</f>
        <v>-2.259999999999991</v>
      </c>
      <c r="C574" s="41">
        <f>VLOOKUP($A574,'Allele data'!I$6:M$24,5,TRUE)</f>
        <v>1.1100000000000136</v>
      </c>
      <c r="D574" s="41">
        <f>VLOOKUP($A574,'Allele data'!P$6:T$26,5,TRUE)</f>
        <v>2.3100000000000023</v>
      </c>
      <c r="E574" s="41">
        <f>VLOOKUP($A574,'Allele data'!W$6:AA$25,5,TRUE)</f>
        <v>-10.639999999999986</v>
      </c>
      <c r="F574" s="41">
        <f>VLOOKUP($A574,'Allele data'!AD$6:AJ$22,7,TRUE)</f>
        <v>-1.0199999999999818</v>
      </c>
    </row>
    <row r="575" spans="1:6" ht="12.75">
      <c r="A575" s="41">
        <v>573</v>
      </c>
      <c r="B575" s="41">
        <f>VLOOKUP(A575,'Allele data'!B$6:F$15,5,TRUE)</f>
        <v>-2.259999999999991</v>
      </c>
      <c r="C575" s="41">
        <f>VLOOKUP($A575,'Allele data'!I$6:M$24,5,TRUE)</f>
        <v>1.1100000000000136</v>
      </c>
      <c r="D575" s="41">
        <f>VLOOKUP($A575,'Allele data'!P$6:T$26,5,TRUE)</f>
        <v>2.3100000000000023</v>
      </c>
      <c r="E575" s="41">
        <f>VLOOKUP($A575,'Allele data'!W$6:AA$25,5,TRUE)</f>
        <v>-10.639999999999986</v>
      </c>
      <c r="F575" s="41">
        <f>VLOOKUP($A575,'Allele data'!AD$6:AJ$22,7,TRUE)</f>
        <v>-1.0199999999999818</v>
      </c>
    </row>
    <row r="576" spans="1:6" ht="12.75">
      <c r="A576" s="41">
        <v>574</v>
      </c>
      <c r="B576" s="41">
        <f>VLOOKUP(A576,'Allele data'!B$6:F$15,5,TRUE)</f>
        <v>-2.259999999999991</v>
      </c>
      <c r="C576" s="41">
        <f>VLOOKUP($A576,'Allele data'!I$6:M$24,5,TRUE)</f>
        <v>1.1100000000000136</v>
      </c>
      <c r="D576" s="41">
        <f>VLOOKUP($A576,'Allele data'!P$6:T$26,5,TRUE)</f>
        <v>2.3100000000000023</v>
      </c>
      <c r="E576" s="41">
        <f>VLOOKUP($A576,'Allele data'!W$6:AA$25,5,TRUE)</f>
        <v>-10.639999999999986</v>
      </c>
      <c r="F576" s="41">
        <f>VLOOKUP($A576,'Allele data'!AD$6:AJ$22,7,TRUE)</f>
        <v>-1.0199999999999818</v>
      </c>
    </row>
    <row r="577" spans="1:6" ht="12.75">
      <c r="A577" s="41">
        <v>575</v>
      </c>
      <c r="B577" s="41">
        <f>VLOOKUP(A577,'Allele data'!B$6:F$15,5,TRUE)</f>
        <v>-2.259999999999991</v>
      </c>
      <c r="C577" s="41">
        <f>VLOOKUP($A577,'Allele data'!I$6:M$24,5,TRUE)</f>
        <v>1.1100000000000136</v>
      </c>
      <c r="D577" s="41">
        <f>VLOOKUP($A577,'Allele data'!P$6:T$26,5,TRUE)</f>
        <v>2.3100000000000023</v>
      </c>
      <c r="E577" s="41">
        <f>VLOOKUP($A577,'Allele data'!W$6:AA$25,5,TRUE)</f>
        <v>-10.639999999999986</v>
      </c>
      <c r="F577" s="41">
        <f>VLOOKUP($A577,'Allele data'!AD$6:AJ$22,7,TRUE)</f>
        <v>-1.0199999999999818</v>
      </c>
    </row>
    <row r="578" spans="1:6" ht="12.75">
      <c r="A578" s="41">
        <v>576</v>
      </c>
      <c r="B578" s="41">
        <f>VLOOKUP(A578,'Allele data'!B$6:F$15,5,TRUE)</f>
        <v>-2.259999999999991</v>
      </c>
      <c r="C578" s="41">
        <f>VLOOKUP($A578,'Allele data'!I$6:M$24,5,TRUE)</f>
        <v>1.1100000000000136</v>
      </c>
      <c r="D578" s="41">
        <f>VLOOKUP($A578,'Allele data'!P$6:T$26,5,TRUE)</f>
        <v>2.3100000000000023</v>
      </c>
      <c r="E578" s="41">
        <f>VLOOKUP($A578,'Allele data'!W$6:AA$25,5,TRUE)</f>
        <v>-10.639999999999986</v>
      </c>
      <c r="F578" s="41">
        <f>VLOOKUP($A578,'Allele data'!AD$6:AJ$22,7,TRUE)</f>
        <v>-1.0199999999999818</v>
      </c>
    </row>
    <row r="579" spans="1:6" ht="12.75">
      <c r="A579" s="41">
        <v>577</v>
      </c>
      <c r="B579" s="41">
        <f>VLOOKUP(A579,'Allele data'!B$6:F$15,5,TRUE)</f>
        <v>-2.259999999999991</v>
      </c>
      <c r="C579" s="41">
        <f>VLOOKUP($A579,'Allele data'!I$6:M$24,5,TRUE)</f>
        <v>1.1100000000000136</v>
      </c>
      <c r="D579" s="41">
        <f>VLOOKUP($A579,'Allele data'!P$6:T$26,5,TRUE)</f>
        <v>2.3100000000000023</v>
      </c>
      <c r="E579" s="41">
        <f>VLOOKUP($A579,'Allele data'!W$6:AA$25,5,TRUE)</f>
        <v>-10.639999999999986</v>
      </c>
      <c r="F579" s="41">
        <f>VLOOKUP($A579,'Allele data'!AD$6:AJ$22,7,TRUE)</f>
        <v>-1.0199999999999818</v>
      </c>
    </row>
    <row r="580" spans="1:6" ht="12.75">
      <c r="A580" s="41">
        <v>578</v>
      </c>
      <c r="B580" s="41">
        <f>VLOOKUP(A580,'Allele data'!B$6:F$15,5,TRUE)</f>
        <v>-2.259999999999991</v>
      </c>
      <c r="C580" s="41">
        <f>VLOOKUP($A580,'Allele data'!I$6:M$24,5,TRUE)</f>
        <v>1.1100000000000136</v>
      </c>
      <c r="D580" s="41">
        <f>VLOOKUP($A580,'Allele data'!P$6:T$26,5,TRUE)</f>
        <v>2.3100000000000023</v>
      </c>
      <c r="E580" s="41">
        <f>VLOOKUP($A580,'Allele data'!W$6:AA$25,5,TRUE)</f>
        <v>-10.639999999999986</v>
      </c>
      <c r="F580" s="41">
        <f>VLOOKUP($A580,'Allele data'!AD$6:AJ$22,7,TRUE)</f>
        <v>-1.0199999999999818</v>
      </c>
    </row>
    <row r="581" spans="1:6" ht="12.75">
      <c r="A581" s="41">
        <v>579</v>
      </c>
      <c r="B581" s="41">
        <f>VLOOKUP(A581,'Allele data'!B$6:F$15,5,TRUE)</f>
        <v>-2.259999999999991</v>
      </c>
      <c r="C581" s="41">
        <f>VLOOKUP($A581,'Allele data'!I$6:M$24,5,TRUE)</f>
        <v>1.1100000000000136</v>
      </c>
      <c r="D581" s="41">
        <f>VLOOKUP($A581,'Allele data'!P$6:T$26,5,TRUE)</f>
        <v>2.3100000000000023</v>
      </c>
      <c r="E581" s="41">
        <f>VLOOKUP($A581,'Allele data'!W$6:AA$25,5,TRUE)</f>
        <v>-10.639999999999986</v>
      </c>
      <c r="F581" s="41">
        <f>VLOOKUP($A581,'Allele data'!AD$6:AJ$22,7,TRUE)</f>
        <v>-1.0199999999999818</v>
      </c>
    </row>
    <row r="582" spans="1:6" ht="12.75">
      <c r="A582" s="41">
        <v>580</v>
      </c>
      <c r="B582" s="41">
        <f>VLOOKUP(A582,'Allele data'!B$6:F$15,5,TRUE)</f>
        <v>-2.259999999999991</v>
      </c>
      <c r="C582" s="41">
        <f>VLOOKUP($A582,'Allele data'!I$6:M$24,5,TRUE)</f>
        <v>1.1100000000000136</v>
      </c>
      <c r="D582" s="41">
        <f>VLOOKUP($A582,'Allele data'!P$6:T$26,5,TRUE)</f>
        <v>2.3100000000000023</v>
      </c>
      <c r="E582" s="41">
        <f>VLOOKUP($A582,'Allele data'!W$6:AA$25,5,TRUE)</f>
        <v>-10.639999999999986</v>
      </c>
      <c r="F582" s="41">
        <f>VLOOKUP($A582,'Allele data'!AD$6:AJ$22,7,TRUE)</f>
        <v>-1.0199999999999818</v>
      </c>
    </row>
    <row r="583" spans="1:6" ht="12.75">
      <c r="A583" s="41">
        <v>581</v>
      </c>
      <c r="B583" s="41">
        <f>VLOOKUP(A583,'Allele data'!B$6:F$15,5,TRUE)</f>
        <v>-2.259999999999991</v>
      </c>
      <c r="C583" s="41">
        <f>VLOOKUP($A583,'Allele data'!I$6:M$24,5,TRUE)</f>
        <v>1.1100000000000136</v>
      </c>
      <c r="D583" s="41">
        <f>VLOOKUP($A583,'Allele data'!P$6:T$26,5,TRUE)</f>
        <v>2.3100000000000023</v>
      </c>
      <c r="E583" s="41">
        <f>VLOOKUP($A583,'Allele data'!W$6:AA$25,5,TRUE)</f>
        <v>-10.639999999999986</v>
      </c>
      <c r="F583" s="41">
        <f>VLOOKUP($A583,'Allele data'!AD$6:AJ$22,7,TRUE)</f>
        <v>-1.0199999999999818</v>
      </c>
    </row>
    <row r="584" spans="1:6" ht="12.75">
      <c r="A584" s="41">
        <v>582</v>
      </c>
      <c r="B584" s="41">
        <f>VLOOKUP(A584,'Allele data'!B$6:F$15,5,TRUE)</f>
        <v>-2.259999999999991</v>
      </c>
      <c r="C584" s="41">
        <f>VLOOKUP($A584,'Allele data'!I$6:M$24,5,TRUE)</f>
        <v>1.1100000000000136</v>
      </c>
      <c r="D584" s="41">
        <f>VLOOKUP($A584,'Allele data'!P$6:T$26,5,TRUE)</f>
        <v>2.3100000000000023</v>
      </c>
      <c r="E584" s="41">
        <f>VLOOKUP($A584,'Allele data'!W$6:AA$25,5,TRUE)</f>
        <v>-10.639999999999986</v>
      </c>
      <c r="F584" s="41">
        <f>VLOOKUP($A584,'Allele data'!AD$6:AJ$22,7,TRUE)</f>
        <v>-1.0199999999999818</v>
      </c>
    </row>
    <row r="585" spans="1:6" ht="12.75">
      <c r="A585" s="41">
        <v>583</v>
      </c>
      <c r="B585" s="41">
        <f>VLOOKUP(A585,'Allele data'!B$6:F$15,5,TRUE)</f>
        <v>-2.259999999999991</v>
      </c>
      <c r="C585" s="41">
        <f>VLOOKUP($A585,'Allele data'!I$6:M$24,5,TRUE)</f>
        <v>1.1100000000000136</v>
      </c>
      <c r="D585" s="41">
        <f>VLOOKUP($A585,'Allele data'!P$6:T$26,5,TRUE)</f>
        <v>2.3100000000000023</v>
      </c>
      <c r="E585" s="41">
        <f>VLOOKUP($A585,'Allele data'!W$6:AA$25,5,TRUE)</f>
        <v>-10.639999999999986</v>
      </c>
      <c r="F585" s="41">
        <f>VLOOKUP($A585,'Allele data'!AD$6:AJ$22,7,TRUE)</f>
        <v>-1.0199999999999818</v>
      </c>
    </row>
    <row r="586" spans="1:6" ht="12.75">
      <c r="A586" s="41">
        <v>584</v>
      </c>
      <c r="B586" s="41">
        <f>VLOOKUP(A586,'Allele data'!B$6:F$15,5,TRUE)</f>
        <v>-2.259999999999991</v>
      </c>
      <c r="C586" s="41">
        <f>VLOOKUP($A586,'Allele data'!I$6:M$24,5,TRUE)</f>
        <v>1.1100000000000136</v>
      </c>
      <c r="D586" s="41">
        <f>VLOOKUP($A586,'Allele data'!P$6:T$26,5,TRUE)</f>
        <v>2.3100000000000023</v>
      </c>
      <c r="E586" s="41">
        <f>VLOOKUP($A586,'Allele data'!W$6:AA$25,5,TRUE)</f>
        <v>-10.639999999999986</v>
      </c>
      <c r="F586" s="41">
        <f>VLOOKUP($A586,'Allele data'!AD$6:AJ$22,7,TRUE)</f>
        <v>-1.0199999999999818</v>
      </c>
    </row>
    <row r="587" spans="1:6" ht="12.75">
      <c r="A587" s="41">
        <v>585</v>
      </c>
      <c r="B587" s="41">
        <f>VLOOKUP(A587,'Allele data'!B$6:F$15,5,TRUE)</f>
        <v>-2.259999999999991</v>
      </c>
      <c r="C587" s="41">
        <f>VLOOKUP($A587,'Allele data'!I$6:M$24,5,TRUE)</f>
        <v>1.1100000000000136</v>
      </c>
      <c r="D587" s="41">
        <f>VLOOKUP($A587,'Allele data'!P$6:T$26,5,TRUE)</f>
        <v>2.3100000000000023</v>
      </c>
      <c r="E587" s="41">
        <f>VLOOKUP($A587,'Allele data'!W$6:AA$25,5,TRUE)</f>
        <v>-10.639999999999986</v>
      </c>
      <c r="F587" s="41">
        <f>VLOOKUP($A587,'Allele data'!AD$6:AJ$22,7,TRUE)</f>
        <v>-1.0199999999999818</v>
      </c>
    </row>
    <row r="588" spans="1:6" ht="12.75">
      <c r="A588" s="41">
        <v>586</v>
      </c>
      <c r="B588" s="41">
        <f>VLOOKUP(A588,'Allele data'!B$6:F$15,5,TRUE)</f>
        <v>-2.259999999999991</v>
      </c>
      <c r="C588" s="41">
        <f>VLOOKUP($A588,'Allele data'!I$6:M$24,5,TRUE)</f>
        <v>1.1100000000000136</v>
      </c>
      <c r="D588" s="41">
        <f>VLOOKUP($A588,'Allele data'!P$6:T$26,5,TRUE)</f>
        <v>2.3100000000000023</v>
      </c>
      <c r="E588" s="41">
        <f>VLOOKUP($A588,'Allele data'!W$6:AA$25,5,TRUE)</f>
        <v>-10.639999999999986</v>
      </c>
      <c r="F588" s="41">
        <f>VLOOKUP($A588,'Allele data'!AD$6:AJ$22,7,TRUE)</f>
        <v>-1.0199999999999818</v>
      </c>
    </row>
    <row r="589" spans="1:6" ht="12.75">
      <c r="A589" s="41">
        <v>587</v>
      </c>
      <c r="B589" s="41">
        <f>VLOOKUP(A589,'Allele data'!B$6:F$15,5,TRUE)</f>
        <v>-2.259999999999991</v>
      </c>
      <c r="C589" s="41">
        <f>VLOOKUP($A589,'Allele data'!I$6:M$24,5,TRUE)</f>
        <v>1.1100000000000136</v>
      </c>
      <c r="D589" s="41">
        <f>VLOOKUP($A589,'Allele data'!P$6:T$26,5,TRUE)</f>
        <v>2.3100000000000023</v>
      </c>
      <c r="E589" s="41">
        <f>VLOOKUP($A589,'Allele data'!W$6:AA$25,5,TRUE)</f>
        <v>-10.639999999999986</v>
      </c>
      <c r="F589" s="41">
        <f>VLOOKUP($A589,'Allele data'!AD$6:AJ$22,7,TRUE)</f>
        <v>-1.0199999999999818</v>
      </c>
    </row>
    <row r="590" spans="1:6" ht="12.75">
      <c r="A590" s="41">
        <v>588</v>
      </c>
      <c r="B590" s="41">
        <f>VLOOKUP(A590,'Allele data'!B$6:F$15,5,TRUE)</f>
        <v>-2.259999999999991</v>
      </c>
      <c r="C590" s="41">
        <f>VLOOKUP($A590,'Allele data'!I$6:M$24,5,TRUE)</f>
        <v>1.1100000000000136</v>
      </c>
      <c r="D590" s="41">
        <f>VLOOKUP($A590,'Allele data'!P$6:T$26,5,TRUE)</f>
        <v>2.3100000000000023</v>
      </c>
      <c r="E590" s="41">
        <f>VLOOKUP($A590,'Allele data'!W$6:AA$25,5,TRUE)</f>
        <v>-10.639999999999986</v>
      </c>
      <c r="F590" s="41">
        <f>VLOOKUP($A590,'Allele data'!AD$6:AJ$22,7,TRUE)</f>
        <v>-1.0199999999999818</v>
      </c>
    </row>
    <row r="591" spans="1:6" ht="12.75">
      <c r="A591" s="41">
        <v>589</v>
      </c>
      <c r="B591" s="41">
        <f>VLOOKUP(A591,'Allele data'!B$6:F$15,5,TRUE)</f>
        <v>-2.259999999999991</v>
      </c>
      <c r="C591" s="41">
        <f>VLOOKUP($A591,'Allele data'!I$6:M$24,5,TRUE)</f>
        <v>1.1100000000000136</v>
      </c>
      <c r="D591" s="41">
        <f>VLOOKUP($A591,'Allele data'!P$6:T$26,5,TRUE)</f>
        <v>2.3100000000000023</v>
      </c>
      <c r="E591" s="41">
        <f>VLOOKUP($A591,'Allele data'!W$6:AA$25,5,TRUE)</f>
        <v>-10.639999999999986</v>
      </c>
      <c r="F591" s="41">
        <f>VLOOKUP($A591,'Allele data'!AD$6:AJ$22,7,TRUE)</f>
        <v>-1.0199999999999818</v>
      </c>
    </row>
    <row r="592" spans="1:6" ht="12.75">
      <c r="A592" s="41">
        <v>590</v>
      </c>
      <c r="B592" s="41">
        <f>VLOOKUP(A592,'Allele data'!B$6:F$15,5,TRUE)</f>
        <v>-2.259999999999991</v>
      </c>
      <c r="C592" s="41">
        <f>VLOOKUP($A592,'Allele data'!I$6:M$24,5,TRUE)</f>
        <v>1.1100000000000136</v>
      </c>
      <c r="D592" s="41">
        <f>VLOOKUP($A592,'Allele data'!P$6:T$26,5,TRUE)</f>
        <v>2.3100000000000023</v>
      </c>
      <c r="E592" s="41">
        <f>VLOOKUP($A592,'Allele data'!W$6:AA$25,5,TRUE)</f>
        <v>-10.639999999999986</v>
      </c>
      <c r="F592" s="41">
        <f>VLOOKUP($A592,'Allele data'!AD$6:AJ$22,7,TRUE)</f>
        <v>-1.0199999999999818</v>
      </c>
    </row>
    <row r="593" spans="1:6" ht="12.75">
      <c r="A593" s="41">
        <v>591</v>
      </c>
      <c r="B593" s="41">
        <f>VLOOKUP(A593,'Allele data'!B$6:F$15,5,TRUE)</f>
        <v>-2.259999999999991</v>
      </c>
      <c r="C593" s="41">
        <f>VLOOKUP($A593,'Allele data'!I$6:M$24,5,TRUE)</f>
        <v>1.1100000000000136</v>
      </c>
      <c r="D593" s="41">
        <f>VLOOKUP($A593,'Allele data'!P$6:T$26,5,TRUE)</f>
        <v>2.3100000000000023</v>
      </c>
      <c r="E593" s="41">
        <f>VLOOKUP($A593,'Allele data'!W$6:AA$25,5,TRUE)</f>
        <v>-10.639999999999986</v>
      </c>
      <c r="F593" s="41">
        <f>VLOOKUP($A593,'Allele data'!AD$6:AJ$22,7,TRUE)</f>
        <v>-1.0199999999999818</v>
      </c>
    </row>
    <row r="594" spans="1:6" ht="12.75">
      <c r="A594" s="41">
        <v>592</v>
      </c>
      <c r="B594" s="41">
        <f>VLOOKUP(A594,'Allele data'!B$6:F$15,5,TRUE)</f>
        <v>-2.259999999999991</v>
      </c>
      <c r="C594" s="41">
        <f>VLOOKUP($A594,'Allele data'!I$6:M$24,5,TRUE)</f>
        <v>1.1100000000000136</v>
      </c>
      <c r="D594" s="41">
        <f>VLOOKUP($A594,'Allele data'!P$6:T$26,5,TRUE)</f>
        <v>2.3100000000000023</v>
      </c>
      <c r="E594" s="41">
        <f>VLOOKUP($A594,'Allele data'!W$6:AA$25,5,TRUE)</f>
        <v>-10.639999999999986</v>
      </c>
      <c r="F594" s="41">
        <f>VLOOKUP($A594,'Allele data'!AD$6:AJ$22,7,TRUE)</f>
        <v>-1.0199999999999818</v>
      </c>
    </row>
    <row r="595" spans="1:6" ht="12.75">
      <c r="A595" s="41">
        <v>593</v>
      </c>
      <c r="B595" s="41">
        <f>VLOOKUP(A595,'Allele data'!B$6:F$15,5,TRUE)</f>
        <v>-2.259999999999991</v>
      </c>
      <c r="C595" s="41">
        <f>VLOOKUP($A595,'Allele data'!I$6:M$24,5,TRUE)</f>
        <v>1.1100000000000136</v>
      </c>
      <c r="D595" s="41">
        <f>VLOOKUP($A595,'Allele data'!P$6:T$26,5,TRUE)</f>
        <v>2.3100000000000023</v>
      </c>
      <c r="E595" s="41">
        <f>VLOOKUP($A595,'Allele data'!W$6:AA$25,5,TRUE)</f>
        <v>-10.639999999999986</v>
      </c>
      <c r="F595" s="41">
        <f>VLOOKUP($A595,'Allele data'!AD$6:AJ$22,7,TRUE)</f>
        <v>-1.0199999999999818</v>
      </c>
    </row>
    <row r="596" spans="1:6" ht="12.75">
      <c r="A596" s="41">
        <v>594</v>
      </c>
      <c r="B596" s="41">
        <f>VLOOKUP(A596,'Allele data'!B$6:F$15,5,TRUE)</f>
        <v>-2.259999999999991</v>
      </c>
      <c r="C596" s="41">
        <f>VLOOKUP($A596,'Allele data'!I$6:M$24,5,TRUE)</f>
        <v>1.1100000000000136</v>
      </c>
      <c r="D596" s="41">
        <f>VLOOKUP($A596,'Allele data'!P$6:T$26,5,TRUE)</f>
        <v>2.3100000000000023</v>
      </c>
      <c r="E596" s="41">
        <f>VLOOKUP($A596,'Allele data'!W$6:AA$25,5,TRUE)</f>
        <v>-10.639999999999986</v>
      </c>
      <c r="F596" s="41">
        <f>VLOOKUP($A596,'Allele data'!AD$6:AJ$22,7,TRUE)</f>
        <v>-1.0199999999999818</v>
      </c>
    </row>
    <row r="597" spans="1:6" ht="12.75">
      <c r="A597" s="41">
        <v>595</v>
      </c>
      <c r="B597" s="41">
        <f>VLOOKUP(A597,'Allele data'!B$6:F$15,5,TRUE)</f>
        <v>-2.259999999999991</v>
      </c>
      <c r="C597" s="41">
        <f>VLOOKUP($A597,'Allele data'!I$6:M$24,5,TRUE)</f>
        <v>1.1100000000000136</v>
      </c>
      <c r="D597" s="41">
        <f>VLOOKUP($A597,'Allele data'!P$6:T$26,5,TRUE)</f>
        <v>2.3100000000000023</v>
      </c>
      <c r="E597" s="41">
        <f>VLOOKUP($A597,'Allele data'!W$6:AA$25,5,TRUE)</f>
        <v>-10.639999999999986</v>
      </c>
      <c r="F597" s="41">
        <f>VLOOKUP($A597,'Allele data'!AD$6:AJ$22,7,TRUE)</f>
        <v>-1.0199999999999818</v>
      </c>
    </row>
    <row r="598" spans="1:6" ht="12.75">
      <c r="A598" s="41">
        <v>596</v>
      </c>
      <c r="B598" s="41">
        <f>VLOOKUP(A598,'Allele data'!B$6:F$15,5,TRUE)</f>
        <v>-2.259999999999991</v>
      </c>
      <c r="C598" s="41">
        <f>VLOOKUP($A598,'Allele data'!I$6:M$24,5,TRUE)</f>
        <v>1.1100000000000136</v>
      </c>
      <c r="D598" s="41">
        <f>VLOOKUP($A598,'Allele data'!P$6:T$26,5,TRUE)</f>
        <v>2.3100000000000023</v>
      </c>
      <c r="E598" s="41">
        <f>VLOOKUP($A598,'Allele data'!W$6:AA$25,5,TRUE)</f>
        <v>-10.639999999999986</v>
      </c>
      <c r="F598" s="41">
        <f>VLOOKUP($A598,'Allele data'!AD$6:AJ$22,7,TRUE)</f>
        <v>-1.0199999999999818</v>
      </c>
    </row>
    <row r="599" spans="1:6" ht="12.75">
      <c r="A599" s="41">
        <v>597</v>
      </c>
      <c r="B599" s="41">
        <f>VLOOKUP(A599,'Allele data'!B$6:F$15,5,TRUE)</f>
        <v>-2.259999999999991</v>
      </c>
      <c r="C599" s="41">
        <f>VLOOKUP($A599,'Allele data'!I$6:M$24,5,TRUE)</f>
        <v>1.1100000000000136</v>
      </c>
      <c r="D599" s="41">
        <f>VLOOKUP($A599,'Allele data'!P$6:T$26,5,TRUE)</f>
        <v>2.3100000000000023</v>
      </c>
      <c r="E599" s="41">
        <f>VLOOKUP($A599,'Allele data'!W$6:AA$25,5,TRUE)</f>
        <v>-10.639999999999986</v>
      </c>
      <c r="F599" s="41">
        <f>VLOOKUP($A599,'Allele data'!AD$6:AJ$22,7,TRUE)</f>
        <v>-1.0199999999999818</v>
      </c>
    </row>
    <row r="600" spans="1:6" ht="12.75">
      <c r="A600" s="41">
        <v>598</v>
      </c>
      <c r="B600" s="41">
        <f>VLOOKUP(A600,'Allele data'!B$6:F$15,5,TRUE)</f>
        <v>-2.259999999999991</v>
      </c>
      <c r="C600" s="41">
        <f>VLOOKUP($A600,'Allele data'!I$6:M$24,5,TRUE)</f>
        <v>1.1100000000000136</v>
      </c>
      <c r="D600" s="41">
        <f>VLOOKUP($A600,'Allele data'!P$6:T$26,5,TRUE)</f>
        <v>2.3100000000000023</v>
      </c>
      <c r="E600" s="41">
        <f>VLOOKUP($A600,'Allele data'!W$6:AA$25,5,TRUE)</f>
        <v>-10.639999999999986</v>
      </c>
      <c r="F600" s="41">
        <f>VLOOKUP($A600,'Allele data'!AD$6:AJ$22,7,TRUE)</f>
        <v>-1.0199999999999818</v>
      </c>
    </row>
    <row r="601" spans="1:6" ht="12.75">
      <c r="A601" s="41">
        <v>599</v>
      </c>
      <c r="B601" s="41">
        <f>VLOOKUP(A601,'Allele data'!B$6:F$15,5,TRUE)</f>
        <v>-2.259999999999991</v>
      </c>
      <c r="C601" s="41">
        <f>VLOOKUP($A601,'Allele data'!I$6:M$24,5,TRUE)</f>
        <v>1.1100000000000136</v>
      </c>
      <c r="D601" s="41">
        <f>VLOOKUP($A601,'Allele data'!P$6:T$26,5,TRUE)</f>
        <v>2.3100000000000023</v>
      </c>
      <c r="E601" s="41">
        <f>VLOOKUP($A601,'Allele data'!W$6:AA$25,5,TRUE)</f>
        <v>-10.639999999999986</v>
      </c>
      <c r="F601" s="41">
        <f>VLOOKUP($A601,'Allele data'!AD$6:AJ$22,7,TRUE)</f>
        <v>-1.0199999999999818</v>
      </c>
    </row>
    <row r="602" spans="1:6" ht="12.75">
      <c r="A602" s="41">
        <v>600</v>
      </c>
      <c r="B602" s="41">
        <f>VLOOKUP(A602,'Allele data'!B$6:F$15,5,TRUE)</f>
        <v>-2.259999999999991</v>
      </c>
      <c r="C602" s="41">
        <f>VLOOKUP($A602,'Allele data'!I$6:M$24,5,TRUE)</f>
        <v>1.1100000000000136</v>
      </c>
      <c r="D602" s="41">
        <f>VLOOKUP($A602,'Allele data'!P$6:T$26,5,TRUE)</f>
        <v>2.3100000000000023</v>
      </c>
      <c r="E602" s="41">
        <f>VLOOKUP($A602,'Allele data'!W$6:AA$25,5,TRUE)</f>
        <v>-10.639999999999986</v>
      </c>
      <c r="F602" s="41">
        <f>VLOOKUP($A602,'Allele data'!AD$6:AJ$22,7,TRUE)</f>
        <v>-1.0199999999999818</v>
      </c>
    </row>
    <row r="603" spans="1:6" ht="12.75">
      <c r="A603" s="41">
        <v>601</v>
      </c>
      <c r="B603" s="41">
        <f>VLOOKUP(A603,'Allele data'!B$6:F$15,5,TRUE)</f>
        <v>-2.259999999999991</v>
      </c>
      <c r="C603" s="41">
        <f>VLOOKUP($A603,'Allele data'!I$6:M$24,5,TRUE)</f>
        <v>1.1100000000000136</v>
      </c>
      <c r="D603" s="41">
        <f>VLOOKUP($A603,'Allele data'!P$6:T$26,5,TRUE)</f>
        <v>2.3100000000000023</v>
      </c>
      <c r="E603" s="41">
        <f>VLOOKUP($A603,'Allele data'!W$6:AA$25,5,TRUE)</f>
        <v>-10.639999999999986</v>
      </c>
      <c r="F603" s="41">
        <f>VLOOKUP($A603,'Allele data'!AD$6:AJ$22,7,TRUE)</f>
        <v>-1.0199999999999818</v>
      </c>
    </row>
    <row r="604" spans="1:6" ht="12.75">
      <c r="A604" s="41">
        <v>602</v>
      </c>
      <c r="B604" s="41">
        <f>VLOOKUP(A604,'Allele data'!B$6:F$15,5,TRUE)</f>
        <v>-2.259999999999991</v>
      </c>
      <c r="C604" s="41">
        <f>VLOOKUP($A604,'Allele data'!I$6:M$24,5,TRUE)</f>
        <v>1.1100000000000136</v>
      </c>
      <c r="D604" s="41">
        <f>VLOOKUP($A604,'Allele data'!P$6:T$26,5,TRUE)</f>
        <v>2.3100000000000023</v>
      </c>
      <c r="E604" s="41">
        <f>VLOOKUP($A604,'Allele data'!W$6:AA$25,5,TRUE)</f>
        <v>-10.639999999999986</v>
      </c>
      <c r="F604" s="41">
        <f>VLOOKUP($A604,'Allele data'!AD$6:AJ$22,7,TRUE)</f>
        <v>-1.0199999999999818</v>
      </c>
    </row>
    <row r="605" spans="1:6" ht="12.75">
      <c r="A605" s="41">
        <v>603</v>
      </c>
      <c r="B605" s="41">
        <f>VLOOKUP(A605,'Allele data'!B$6:F$15,5,TRUE)</f>
        <v>-2.259999999999991</v>
      </c>
      <c r="C605" s="41">
        <f>VLOOKUP($A605,'Allele data'!I$6:M$24,5,TRUE)</f>
        <v>1.1100000000000136</v>
      </c>
      <c r="D605" s="41">
        <f>VLOOKUP($A605,'Allele data'!P$6:T$26,5,TRUE)</f>
        <v>2.3100000000000023</v>
      </c>
      <c r="E605" s="41">
        <f>VLOOKUP($A605,'Allele data'!W$6:AA$25,5,TRUE)</f>
        <v>-10.639999999999986</v>
      </c>
      <c r="F605" s="41">
        <f>VLOOKUP($A605,'Allele data'!AD$6:AJ$22,7,TRUE)</f>
        <v>-1.0199999999999818</v>
      </c>
    </row>
    <row r="606" spans="1:6" ht="12.75">
      <c r="A606" s="41">
        <v>604</v>
      </c>
      <c r="B606" s="41">
        <f>VLOOKUP(A606,'Allele data'!B$6:F$15,5,TRUE)</f>
        <v>-2.259999999999991</v>
      </c>
      <c r="C606" s="41">
        <f>VLOOKUP($A606,'Allele data'!I$6:M$24,5,TRUE)</f>
        <v>1.1100000000000136</v>
      </c>
      <c r="D606" s="41">
        <f>VLOOKUP($A606,'Allele data'!P$6:T$26,5,TRUE)</f>
        <v>2.3100000000000023</v>
      </c>
      <c r="E606" s="41">
        <f>VLOOKUP($A606,'Allele data'!W$6:AA$25,5,TRUE)</f>
        <v>-10.639999999999986</v>
      </c>
      <c r="F606" s="41">
        <f>VLOOKUP($A606,'Allele data'!AD$6:AJ$22,7,TRUE)</f>
        <v>-1.0199999999999818</v>
      </c>
    </row>
    <row r="607" spans="1:6" ht="12.75">
      <c r="A607" s="41">
        <v>605</v>
      </c>
      <c r="B607" s="41">
        <f>VLOOKUP(A607,'Allele data'!B$6:F$15,5,TRUE)</f>
        <v>-2.259999999999991</v>
      </c>
      <c r="C607" s="41">
        <f>VLOOKUP($A607,'Allele data'!I$6:M$24,5,TRUE)</f>
        <v>1.1100000000000136</v>
      </c>
      <c r="D607" s="41">
        <f>VLOOKUP($A607,'Allele data'!P$6:T$26,5,TRUE)</f>
        <v>2.3100000000000023</v>
      </c>
      <c r="E607" s="41">
        <f>VLOOKUP($A607,'Allele data'!W$6:AA$25,5,TRUE)</f>
        <v>-10.639999999999986</v>
      </c>
      <c r="F607" s="41">
        <f>VLOOKUP($A607,'Allele data'!AD$6:AJ$22,7,TRUE)</f>
        <v>-1.0199999999999818</v>
      </c>
    </row>
    <row r="608" spans="1:6" ht="12.75">
      <c r="A608" s="41">
        <v>606</v>
      </c>
      <c r="B608" s="41">
        <f>VLOOKUP(A608,'Allele data'!B$6:F$15,5,TRUE)</f>
        <v>-2.259999999999991</v>
      </c>
      <c r="C608" s="41">
        <f>VLOOKUP($A608,'Allele data'!I$6:M$24,5,TRUE)</f>
        <v>1.1100000000000136</v>
      </c>
      <c r="D608" s="41">
        <f>VLOOKUP($A608,'Allele data'!P$6:T$26,5,TRUE)</f>
        <v>2.3100000000000023</v>
      </c>
      <c r="E608" s="41">
        <f>VLOOKUP($A608,'Allele data'!W$6:AA$25,5,TRUE)</f>
        <v>-10.639999999999986</v>
      </c>
      <c r="F608" s="41">
        <f>VLOOKUP($A608,'Allele data'!AD$6:AJ$22,7,TRUE)</f>
        <v>-1.0199999999999818</v>
      </c>
    </row>
    <row r="609" spans="1:6" ht="12.75">
      <c r="A609" s="41">
        <v>607</v>
      </c>
      <c r="B609" s="41">
        <f>VLOOKUP(A609,'Allele data'!B$6:F$15,5,TRUE)</f>
        <v>-2.259999999999991</v>
      </c>
      <c r="C609" s="41">
        <f>VLOOKUP($A609,'Allele data'!I$6:M$24,5,TRUE)</f>
        <v>1.1100000000000136</v>
      </c>
      <c r="D609" s="41">
        <f>VLOOKUP($A609,'Allele data'!P$6:T$26,5,TRUE)</f>
        <v>2.3100000000000023</v>
      </c>
      <c r="E609" s="41">
        <f>VLOOKUP($A609,'Allele data'!W$6:AA$25,5,TRUE)</f>
        <v>-10.639999999999986</v>
      </c>
      <c r="F609" s="41">
        <f>VLOOKUP($A609,'Allele data'!AD$6:AJ$22,7,TRUE)</f>
        <v>-1.0199999999999818</v>
      </c>
    </row>
    <row r="610" spans="1:6" ht="12.75">
      <c r="A610" s="41">
        <v>608</v>
      </c>
      <c r="B610" s="41">
        <f>VLOOKUP(A610,'Allele data'!B$6:F$15,5,TRUE)</f>
        <v>-2.259999999999991</v>
      </c>
      <c r="C610" s="41">
        <f>VLOOKUP($A610,'Allele data'!I$6:M$24,5,TRUE)</f>
        <v>1.1100000000000136</v>
      </c>
      <c r="D610" s="41">
        <f>VLOOKUP($A610,'Allele data'!P$6:T$26,5,TRUE)</f>
        <v>2.3100000000000023</v>
      </c>
      <c r="E610" s="41">
        <f>VLOOKUP($A610,'Allele data'!W$6:AA$25,5,TRUE)</f>
        <v>-10.639999999999986</v>
      </c>
      <c r="F610" s="41">
        <f>VLOOKUP($A610,'Allele data'!AD$6:AJ$22,7,TRUE)</f>
        <v>-1.0199999999999818</v>
      </c>
    </row>
    <row r="611" spans="1:6" ht="12.75">
      <c r="A611" s="41">
        <v>609</v>
      </c>
      <c r="B611" s="41">
        <f>VLOOKUP(A611,'Allele data'!B$6:F$15,5,TRUE)</f>
        <v>-2.259999999999991</v>
      </c>
      <c r="C611" s="41">
        <f>VLOOKUP($A611,'Allele data'!I$6:M$24,5,TRUE)</f>
        <v>1.1100000000000136</v>
      </c>
      <c r="D611" s="41">
        <f>VLOOKUP($A611,'Allele data'!P$6:T$26,5,TRUE)</f>
        <v>2.3100000000000023</v>
      </c>
      <c r="E611" s="41">
        <f>VLOOKUP($A611,'Allele data'!W$6:AA$25,5,TRUE)</f>
        <v>-10.639999999999986</v>
      </c>
      <c r="F611" s="41">
        <f>VLOOKUP($A611,'Allele data'!AD$6:AJ$22,7,TRUE)</f>
        <v>-1.0199999999999818</v>
      </c>
    </row>
    <row r="612" spans="1:6" ht="12.75">
      <c r="A612" s="41">
        <v>610</v>
      </c>
      <c r="B612" s="41">
        <f>VLOOKUP(A612,'Allele data'!B$6:F$15,5,TRUE)</f>
        <v>-2.259999999999991</v>
      </c>
      <c r="C612" s="41">
        <f>VLOOKUP($A612,'Allele data'!I$6:M$24,5,TRUE)</f>
        <v>1.1100000000000136</v>
      </c>
      <c r="D612" s="41">
        <f>VLOOKUP($A612,'Allele data'!P$6:T$26,5,TRUE)</f>
        <v>2.3100000000000023</v>
      </c>
      <c r="E612" s="41">
        <f>VLOOKUP($A612,'Allele data'!W$6:AA$25,5,TRUE)</f>
        <v>-10.639999999999986</v>
      </c>
      <c r="F612" s="41">
        <f>VLOOKUP($A612,'Allele data'!AD$6:AJ$22,7,TRUE)</f>
        <v>-1.0199999999999818</v>
      </c>
    </row>
    <row r="613" spans="1:6" ht="12.75">
      <c r="A613" s="41">
        <v>611</v>
      </c>
      <c r="B613" s="41">
        <f>VLOOKUP(A613,'Allele data'!B$6:F$15,5,TRUE)</f>
        <v>-2.259999999999991</v>
      </c>
      <c r="C613" s="41">
        <f>VLOOKUP($A613,'Allele data'!I$6:M$24,5,TRUE)</f>
        <v>1.1100000000000136</v>
      </c>
      <c r="D613" s="41">
        <f>VLOOKUP($A613,'Allele data'!P$6:T$26,5,TRUE)</f>
        <v>2.3100000000000023</v>
      </c>
      <c r="E613" s="41">
        <f>VLOOKUP($A613,'Allele data'!W$6:AA$25,5,TRUE)</f>
        <v>-10.639999999999986</v>
      </c>
      <c r="F613" s="41">
        <f>VLOOKUP($A613,'Allele data'!AD$6:AJ$22,7,TRUE)</f>
        <v>-1.0199999999999818</v>
      </c>
    </row>
    <row r="614" spans="1:6" ht="12.75">
      <c r="A614" s="41">
        <v>612</v>
      </c>
      <c r="B614" s="41">
        <f>VLOOKUP(A614,'Allele data'!B$6:F$15,5,TRUE)</f>
        <v>-2.259999999999991</v>
      </c>
      <c r="C614" s="41">
        <f>VLOOKUP($A614,'Allele data'!I$6:M$24,5,TRUE)</f>
        <v>1.1100000000000136</v>
      </c>
      <c r="D614" s="41">
        <f>VLOOKUP($A614,'Allele data'!P$6:T$26,5,TRUE)</f>
        <v>2.3100000000000023</v>
      </c>
      <c r="E614" s="41">
        <f>VLOOKUP($A614,'Allele data'!W$6:AA$25,5,TRUE)</f>
        <v>-10.639999999999986</v>
      </c>
      <c r="F614" s="41">
        <f>VLOOKUP($A614,'Allele data'!AD$6:AJ$22,7,TRUE)</f>
        <v>-1.0199999999999818</v>
      </c>
    </row>
    <row r="615" spans="1:6" ht="12.75">
      <c r="A615" s="41">
        <v>613</v>
      </c>
      <c r="B615" s="41">
        <f>VLOOKUP(A615,'Allele data'!B$6:F$15,5,TRUE)</f>
        <v>-2.259999999999991</v>
      </c>
      <c r="C615" s="41">
        <f>VLOOKUP($A615,'Allele data'!I$6:M$24,5,TRUE)</f>
        <v>1.1100000000000136</v>
      </c>
      <c r="D615" s="41">
        <f>VLOOKUP($A615,'Allele data'!P$6:T$26,5,TRUE)</f>
        <v>2.3100000000000023</v>
      </c>
      <c r="E615" s="41">
        <f>VLOOKUP($A615,'Allele data'!W$6:AA$25,5,TRUE)</f>
        <v>-10.639999999999986</v>
      </c>
      <c r="F615" s="41">
        <f>VLOOKUP($A615,'Allele data'!AD$6:AJ$22,7,TRUE)</f>
        <v>-1.0199999999999818</v>
      </c>
    </row>
    <row r="616" spans="1:6" ht="12.75">
      <c r="A616" s="41">
        <v>614</v>
      </c>
      <c r="B616" s="41">
        <f>VLOOKUP(A616,'Allele data'!B$6:F$15,5,TRUE)</f>
        <v>-2.259999999999991</v>
      </c>
      <c r="C616" s="41">
        <f>VLOOKUP($A616,'Allele data'!I$6:M$24,5,TRUE)</f>
        <v>1.1100000000000136</v>
      </c>
      <c r="D616" s="41">
        <f>VLOOKUP($A616,'Allele data'!P$6:T$26,5,TRUE)</f>
        <v>2.3100000000000023</v>
      </c>
      <c r="E616" s="41">
        <f>VLOOKUP($A616,'Allele data'!W$6:AA$25,5,TRUE)</f>
        <v>-10.639999999999986</v>
      </c>
      <c r="F616" s="41">
        <f>VLOOKUP($A616,'Allele data'!AD$6:AJ$22,7,TRUE)</f>
        <v>-1.0199999999999818</v>
      </c>
    </row>
    <row r="617" spans="1:6" ht="12.75">
      <c r="A617" s="41">
        <v>615</v>
      </c>
      <c r="B617" s="41">
        <f>VLOOKUP(A617,'Allele data'!B$6:F$15,5,TRUE)</f>
        <v>-2.259999999999991</v>
      </c>
      <c r="C617" s="41">
        <f>VLOOKUP($A617,'Allele data'!I$6:M$24,5,TRUE)</f>
        <v>1.1100000000000136</v>
      </c>
      <c r="D617" s="41">
        <f>VLOOKUP($A617,'Allele data'!P$6:T$26,5,TRUE)</f>
        <v>2.3100000000000023</v>
      </c>
      <c r="E617" s="41">
        <f>VLOOKUP($A617,'Allele data'!W$6:AA$25,5,TRUE)</f>
        <v>-10.639999999999986</v>
      </c>
      <c r="F617" s="41">
        <f>VLOOKUP($A617,'Allele data'!AD$6:AJ$22,7,TRUE)</f>
        <v>-1.0199999999999818</v>
      </c>
    </row>
    <row r="618" spans="1:6" ht="12.75">
      <c r="A618" s="41">
        <v>616</v>
      </c>
      <c r="B618" s="41">
        <f>VLOOKUP(A618,'Allele data'!B$6:F$15,5,TRUE)</f>
        <v>-2.259999999999991</v>
      </c>
      <c r="C618" s="41">
        <f>VLOOKUP($A618,'Allele data'!I$6:M$24,5,TRUE)</f>
        <v>1.1100000000000136</v>
      </c>
      <c r="D618" s="41">
        <f>VLOOKUP($A618,'Allele data'!P$6:T$26,5,TRUE)</f>
        <v>2.3100000000000023</v>
      </c>
      <c r="E618" s="41">
        <f>VLOOKUP($A618,'Allele data'!W$6:AA$25,5,TRUE)</f>
        <v>-10.639999999999986</v>
      </c>
      <c r="F618" s="41">
        <f>VLOOKUP($A618,'Allele data'!AD$6:AJ$22,7,TRUE)</f>
        <v>-1.0199999999999818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Serum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Larsson</dc:creator>
  <cp:keywords/>
  <dc:description/>
  <cp:lastModifiedBy>Jonas T Larsson</cp:lastModifiedBy>
  <cp:lastPrinted>2009-03-25T09:46:03Z</cp:lastPrinted>
  <dcterms:created xsi:type="dcterms:W3CDTF">2009-03-20T12:36:06Z</dcterms:created>
  <dcterms:modified xsi:type="dcterms:W3CDTF">2011-02-02T11:27:56Z</dcterms:modified>
  <cp:category/>
  <cp:version/>
  <cp:contentType/>
  <cp:contentStatus/>
</cp:coreProperties>
</file>